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7955" windowHeight="11760" tabRatio="757"/>
  </bookViews>
  <sheets>
    <sheet name="Krycí list celkem" sheetId="4" r:id="rId1"/>
    <sheet name="Rekapitulace celkem" sheetId="5" r:id="rId2"/>
    <sheet name="Krycí list-U" sheetId="1" r:id="rId3"/>
    <sheet name="Rekapitulace-U" sheetId="2" r:id="rId4"/>
    <sheet name="Položky-U" sheetId="3" r:id="rId5"/>
    <sheet name="Krycí list-N" sheetId="7" r:id="rId6"/>
    <sheet name="Rekapitulace-N" sheetId="8" r:id="rId7"/>
    <sheet name="Položky-N" sheetId="9" r:id="rId8"/>
    <sheet name="VRN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BPK1" localSheetId="0">'[1]1'!#REF!</definedName>
    <definedName name="__BPK1" localSheetId="1">'[1]1'!#REF!</definedName>
    <definedName name="__BPK1">'[1]1'!#REF!</definedName>
    <definedName name="__BPK2" localSheetId="0">'[1]1'!#REF!</definedName>
    <definedName name="__BPK2" localSheetId="1">'[1]1'!#REF!</definedName>
    <definedName name="__BPK2">'[1]1'!#REF!</definedName>
    <definedName name="__BPK3" localSheetId="0">'[1]1'!#REF!</definedName>
    <definedName name="__BPK3" localSheetId="1">'[1]1'!#REF!</definedName>
    <definedName name="__BPK3">'[1]1'!#REF!</definedName>
    <definedName name="_BPK1" localSheetId="8">'[1]1'!#REF!</definedName>
    <definedName name="_BPK2" localSheetId="8">'[1]1'!#REF!</definedName>
    <definedName name="_BPK3" localSheetId="8">'[1]1'!#REF!</definedName>
    <definedName name="_Regression_Int">1</definedName>
    <definedName name="cisloobjektu" localSheetId="0">'Krycí list celkem'!$A$4</definedName>
    <definedName name="cisloobjektu" localSheetId="8">'[1]Krycí list'!$A$4</definedName>
    <definedName name="cisloobjektu">'Krycí list-U'!$A$4</definedName>
    <definedName name="cislostavby" localSheetId="0">'Krycí list celkem'!$A$6</definedName>
    <definedName name="cislostavby" localSheetId="8">'[1]Krycí list'!$A$6</definedName>
    <definedName name="cislostavby">'Krycí list-U'!$A$6</definedName>
    <definedName name="Datum" localSheetId="0">'Krycí list celkem'!$B$26</definedName>
    <definedName name="Datum">'Krycí list-U'!$B$26</definedName>
    <definedName name="Dil" localSheetId="1">'Rekapitulace celkem'!$A$6</definedName>
    <definedName name="Dil">'Rekapitulace-U'!$A$6</definedName>
    <definedName name="Dodavka" localSheetId="1">'Rekapitulace celkem'!$G$9</definedName>
    <definedName name="Dodavka" localSheetId="8">'[2]Rekapitulace SO 01'!$G$13</definedName>
    <definedName name="Dodavka">'Rekapitulace-U'!$G$13</definedName>
    <definedName name="Dodavka0" localSheetId="0">'[3]Položky SO O1-U'!#REF!</definedName>
    <definedName name="Dodavka0" localSheetId="1">'[3]Položky SO O1-U'!#REF!</definedName>
    <definedName name="Dodavka0" localSheetId="8">'[1]1'!#REF!</definedName>
    <definedName name="Dodavka0">'Položky-U'!#REF!</definedName>
    <definedName name="HSV" localSheetId="1">'Rekapitulace celkem'!$E$9</definedName>
    <definedName name="HSV" localSheetId="8">'[2]Rekapitulace SO 01'!$E$13</definedName>
    <definedName name="HSV">'Rekapitulace-U'!$E$13</definedName>
    <definedName name="HSV0" localSheetId="0">'[3]Položky SO O1-U'!#REF!</definedName>
    <definedName name="HSV0" localSheetId="1">'[3]Položky SO O1-U'!#REF!</definedName>
    <definedName name="HSV0" localSheetId="8">'[1]1'!#REF!</definedName>
    <definedName name="HSV0">'Položky-U'!#REF!</definedName>
    <definedName name="HZS" localSheetId="1">'Rekapitulace celkem'!$I$9</definedName>
    <definedName name="HZS" localSheetId="8">'[2]Rekapitulace SO 01'!$I$13</definedName>
    <definedName name="HZS">'Rekapitulace-U'!$I$13</definedName>
    <definedName name="HZS0" localSheetId="0">'[3]Položky SO O1-U'!#REF!</definedName>
    <definedName name="HZS0" localSheetId="1">'[3]Položky SO O1-U'!#REF!</definedName>
    <definedName name="HZS0" localSheetId="8">'[1]1'!#REF!</definedName>
    <definedName name="HZS0">'Položky-U'!#REF!</definedName>
    <definedName name="JKSO" localSheetId="0">'Krycí list celkem'!$F$4</definedName>
    <definedName name="JKSO">'Krycí list-U'!$F$4</definedName>
    <definedName name="kurz" localSheetId="8">'[4]Výpočet netto cen'!$B$11</definedName>
    <definedName name="kurz">'[4]Výpočet netto cen'!$B$11</definedName>
    <definedName name="marže" localSheetId="8">'[4]Výpočet netto cen'!$B$12</definedName>
    <definedName name="marže">'[4]Výpočet netto cen'!$B$12</definedName>
    <definedName name="MJ" localSheetId="0">'Krycí list celkem'!$G$4</definedName>
    <definedName name="MJ">'Krycí list-U'!$G$4</definedName>
    <definedName name="Mont" localSheetId="1">'Rekapitulace celkem'!$H$9</definedName>
    <definedName name="Mont" localSheetId="8">'[2]Rekapitulace SO 01'!$H$13</definedName>
    <definedName name="Mont">'Rekapitulace-U'!$H$13</definedName>
    <definedName name="Montaz0" localSheetId="0">'[3]Položky SO O1-U'!#REF!</definedName>
    <definedName name="Montaz0" localSheetId="1">'[3]Položky SO O1-U'!#REF!</definedName>
    <definedName name="Montaz0" localSheetId="8">'[1]1'!#REF!</definedName>
    <definedName name="Montaz0">'Položky-U'!#REF!</definedName>
    <definedName name="NazevDilu" localSheetId="1">'Rekapitulace celkem'!$B$6</definedName>
    <definedName name="NazevDilu">'Rekapitulace-U'!$B$6</definedName>
    <definedName name="nazevobjektu" localSheetId="0">'Krycí list celkem'!$C$4</definedName>
    <definedName name="nazevobjektu" localSheetId="8">'[1]Krycí list'!$C$4</definedName>
    <definedName name="nazevobjektu">'Krycí list-U'!$C$4</definedName>
    <definedName name="nazevstavby" localSheetId="0">'Krycí list celkem'!$C$6</definedName>
    <definedName name="nazevstavby" localSheetId="8">'[1]Krycí list'!$C$6</definedName>
    <definedName name="nazevstavby">'Krycí list-U'!$C$6</definedName>
    <definedName name="_xlnm.Print_Titles" localSheetId="7">'Položky-N'!$1:$6</definedName>
    <definedName name="_xlnm.Print_Titles" localSheetId="4">'Položky-U'!$1:$6</definedName>
    <definedName name="_xlnm.Print_Titles" localSheetId="1">'Rekapitulace celkem'!$1:$6</definedName>
    <definedName name="_xlnm.Print_Titles" localSheetId="6">'Rekapitulace-N'!$1:$6</definedName>
    <definedName name="_xlnm.Print_Titles" localSheetId="3">'Rekapitulace-U'!$1:$6</definedName>
    <definedName name="Objednatel" localSheetId="0">'Krycí list celkem'!$C$8</definedName>
    <definedName name="Objednatel">'Krycí list-U'!$C$8</definedName>
    <definedName name="_xlnm.Print_Area" localSheetId="0">'Krycí list celkem'!$A$1:$G$45</definedName>
    <definedName name="_xlnm.Print_Area" localSheetId="5">'Krycí list-N'!$A$1:$G$45</definedName>
    <definedName name="_xlnm.Print_Area" localSheetId="2">'Krycí list-U'!$A$1:$G$45</definedName>
    <definedName name="_xlnm.Print_Area" localSheetId="1">'Rekapitulace celkem'!$A$1:$J$15</definedName>
    <definedName name="_xlnm.Print_Area" localSheetId="6">'Rekapitulace-N'!$A$1:$I$18</definedName>
    <definedName name="_xlnm.Print_Area" localSheetId="3">'Rekapitulace-U'!$A$1:$I$19</definedName>
    <definedName name="PocetMJ" localSheetId="0">'Krycí list celkem'!$G$7</definedName>
    <definedName name="PocetMJ" localSheetId="8">'[2]Krycí list SO 01'!$G$7</definedName>
    <definedName name="PocetMJ">'Krycí list-U'!$G$7</definedName>
    <definedName name="Poznamka" localSheetId="0">'Krycí list celkem'!$B$37</definedName>
    <definedName name="Poznamka">'Krycí list-U'!$B$37</definedName>
    <definedName name="Print_Area_MI" localSheetId="0">#REF!</definedName>
    <definedName name="Print_Area_MI" localSheetId="1">#REF!</definedName>
    <definedName name="Print_Area_MI">#REF!</definedName>
    <definedName name="Print_Titles_MI" localSheetId="0">#REF!</definedName>
    <definedName name="Print_Titles_MI" localSheetId="1">#REF!</definedName>
    <definedName name="Print_Titles_MI">#REF!</definedName>
    <definedName name="Projektant" localSheetId="0">'Krycí list celkem'!$C$7</definedName>
    <definedName name="Projektant">'Krycí list-U'!$C$7</definedName>
    <definedName name="PSV" localSheetId="1">'Rekapitulace celkem'!$F$9</definedName>
    <definedName name="PSV" localSheetId="8">'[2]Rekapitulace SO 01'!$F$13</definedName>
    <definedName name="PSV">'Rekapitulace-U'!$F$13</definedName>
    <definedName name="PSV0" localSheetId="0">'[3]Položky SO O1-U'!#REF!</definedName>
    <definedName name="PSV0" localSheetId="1">'[3]Položky SO O1-U'!#REF!</definedName>
    <definedName name="PSV0" localSheetId="8">'[1]1'!#REF!</definedName>
    <definedName name="PSV0">'Položky-U'!#REF!</definedName>
    <definedName name="rabat_1" localSheetId="8">'[5]Výpočet netto cen'!$B$7</definedName>
    <definedName name="rabat_1">'[5]Výpočet netto cen'!$B$7</definedName>
    <definedName name="SazbaDPH1" localSheetId="8">'[6]Krycí list'!$C$29</definedName>
    <definedName name="SazbaDPH1">'[7]Krycí list'!$C$29</definedName>
    <definedName name="SazbaDPH2" localSheetId="8">'[6]Krycí list'!$C$31</definedName>
    <definedName name="SazbaDPH2">'[7]Krycí list'!$C$31</definedName>
    <definedName name="skonto_1" localSheetId="8">'[5]Výpočet netto cen'!$B$10</definedName>
    <definedName name="skonto_1">'[5]Výpočet netto cen'!$B$10</definedName>
    <definedName name="skonto_2" localSheetId="8">'[5]Výpočet netto cen'!$B$11</definedName>
    <definedName name="skonto_2">'[5]Výpočet netto cen'!$B$11</definedName>
    <definedName name="skonto_3" localSheetId="8">'[5]Výpočet netto cen'!$B$12</definedName>
    <definedName name="skonto_3">'[5]Výpočet netto cen'!$B$12</definedName>
    <definedName name="SloupecCC" localSheetId="8">#REF!</definedName>
    <definedName name="SloupecCC">'Položky-U'!$G$6</definedName>
    <definedName name="SloupecCisloPol" localSheetId="8">#REF!</definedName>
    <definedName name="SloupecCisloPol">'Položky-U'!$B$6</definedName>
    <definedName name="SloupecJC" localSheetId="8">#REF!</definedName>
    <definedName name="SloupecJC">'Položky-U'!$F$6</definedName>
    <definedName name="SloupecMJ" localSheetId="8">#REF!</definedName>
    <definedName name="SloupecMJ">'Položky-U'!$D$6</definedName>
    <definedName name="SloupecMnozstvi" localSheetId="8">#REF!</definedName>
    <definedName name="SloupecMnozstvi">'Položky-U'!$E$6</definedName>
    <definedName name="SloupecNazPol" localSheetId="8">#REF!</definedName>
    <definedName name="SloupecNazPol">'Položky-U'!$C$6</definedName>
    <definedName name="SloupecPC" localSheetId="8">#REF!</definedName>
    <definedName name="SloupecPC">'Položky-U'!$A$6</definedName>
    <definedName name="solver_lin" localSheetId="7" hidden="1">0</definedName>
    <definedName name="solver_lin" localSheetId="4" hidden="1">0</definedName>
    <definedName name="solver_num" localSheetId="7" hidden="1">0</definedName>
    <definedName name="solver_num" localSheetId="4" hidden="1">0</definedName>
    <definedName name="solver_opt" localSheetId="7" hidden="1">'Položky-N'!#REF!</definedName>
    <definedName name="solver_opt" localSheetId="4" hidden="1">'Položky-U'!#REF!</definedName>
    <definedName name="solver_typ" localSheetId="7" hidden="1">1</definedName>
    <definedName name="solver_typ" localSheetId="4" hidden="1">1</definedName>
    <definedName name="solver_val" localSheetId="7" hidden="1">0</definedName>
    <definedName name="solver_val" localSheetId="4" hidden="1">0</definedName>
    <definedName name="Typ" localSheetId="0">'[3]Položky SO O1-U'!#REF!</definedName>
    <definedName name="Typ" localSheetId="1">'[3]Položky SO O1-U'!#REF!</definedName>
    <definedName name="Typ" localSheetId="8">'[1]1'!#REF!</definedName>
    <definedName name="Typ">'Položky-U'!#REF!</definedName>
    <definedName name="VRN" localSheetId="1">'Rekapitulace celkem'!$J$15</definedName>
    <definedName name="VRN" localSheetId="8">'[2]Rekapitulace SO 01'!$H$19</definedName>
    <definedName name="VRN">'Rekapitulace-U'!$H$19</definedName>
    <definedName name="VRNKc" localSheetId="1">'Rekapitulace celkem'!$E$14</definedName>
    <definedName name="VRNKc" localSheetId="8">[8]Rekapitulace!#REF!</definedName>
    <definedName name="VRNKc">'Rekapitulace-U'!$E$18</definedName>
    <definedName name="VRNnazev" localSheetId="1">'Rekapitulace celkem'!$A$14</definedName>
    <definedName name="VRNnazev" localSheetId="8">[8]Rekapitulace!#REF!</definedName>
    <definedName name="VRNnazev">'Rekapitulace-U'!$A$18</definedName>
    <definedName name="VRNproc" localSheetId="1">'Rekapitulace celkem'!$F$14</definedName>
    <definedName name="VRNproc" localSheetId="8">[8]Rekapitulace!#REF!</definedName>
    <definedName name="VRNproc">'Rekapitulace-U'!$F$18</definedName>
    <definedName name="VRNzakl" localSheetId="1">'Rekapitulace celkem'!$G$14</definedName>
    <definedName name="VRNzakl" localSheetId="8">[8]Rekapitulace!#REF!</definedName>
    <definedName name="VRNzakl">'Rekapitulace-U'!$G$18</definedName>
    <definedName name="Zakazka" localSheetId="0">'Krycí list celkem'!$G$9</definedName>
    <definedName name="Zakazka">'Krycí list-U'!$G$9</definedName>
    <definedName name="Zaklad22" localSheetId="0">'Krycí list celkem'!$F$32</definedName>
    <definedName name="Zaklad22" localSheetId="8">'[2]Krycí list SO 01'!$F$32</definedName>
    <definedName name="Zaklad22">'Krycí list-U'!$F$32</definedName>
    <definedName name="Zaklad5" localSheetId="0">'Krycí list celkem'!$F$30</definedName>
    <definedName name="Zaklad5">'Krycí list-U'!$F$30</definedName>
    <definedName name="Zhotovitel" localSheetId="0">'Krycí list celkem'!$E$11</definedName>
    <definedName name="Zhotovitel">'Krycí list-U'!$E$11</definedName>
  </definedNames>
  <calcPr calcId="145621"/>
</workbook>
</file>

<file path=xl/calcChain.xml><?xml version="1.0" encoding="utf-8"?>
<calcChain xmlns="http://schemas.openxmlformats.org/spreadsheetml/2006/main">
  <c r="BE156" i="3" l="1"/>
  <c r="BD156" i="3"/>
  <c r="BC156" i="3"/>
  <c r="BB156" i="3"/>
  <c r="G156" i="3"/>
  <c r="BE29" i="9"/>
  <c r="BD29" i="9"/>
  <c r="BC29" i="9"/>
  <c r="BB29" i="9"/>
  <c r="G29" i="9"/>
  <c r="BA29" i="9" s="1"/>
  <c r="BE36" i="9"/>
  <c r="BD36" i="9"/>
  <c r="BC36" i="9"/>
  <c r="BB36" i="9"/>
  <c r="G36" i="9"/>
  <c r="BA36" i="9" s="1"/>
  <c r="BE34" i="9"/>
  <c r="BD34" i="9"/>
  <c r="BC34" i="9"/>
  <c r="BB34" i="9"/>
  <c r="G34" i="9"/>
  <c r="BA34" i="9" s="1"/>
  <c r="BE33" i="9"/>
  <c r="BD33" i="9"/>
  <c r="BC33" i="9"/>
  <c r="BB33" i="9"/>
  <c r="G33" i="9"/>
  <c r="BA33" i="9" s="1"/>
  <c r="BE32" i="9"/>
  <c r="BD32" i="9"/>
  <c r="BC32" i="9"/>
  <c r="BB32" i="9"/>
  <c r="BA32" i="9"/>
  <c r="G32" i="9"/>
  <c r="G17" i="9"/>
  <c r="BA17" i="9" s="1"/>
  <c r="BB17" i="9"/>
  <c r="BC17" i="9"/>
  <c r="BD17" i="9"/>
  <c r="BE17" i="9"/>
  <c r="BE13" i="9"/>
  <c r="BD13" i="9"/>
  <c r="BC13" i="9"/>
  <c r="BB13" i="9"/>
  <c r="G13" i="9"/>
  <c r="BA13" i="9" s="1"/>
  <c r="BE93" i="3"/>
  <c r="BD93" i="3"/>
  <c r="BC93" i="3"/>
  <c r="BB93" i="3"/>
  <c r="G93" i="3"/>
  <c r="BA93" i="3" s="1"/>
  <c r="G85" i="3"/>
  <c r="BA85" i="3" s="1"/>
  <c r="BB85" i="3"/>
  <c r="BC85" i="3"/>
  <c r="BD85" i="3"/>
  <c r="BE85" i="3"/>
  <c r="BE82" i="3"/>
  <c r="BD82" i="3"/>
  <c r="BC82" i="3"/>
  <c r="BB82" i="3"/>
  <c r="G82" i="3"/>
  <c r="BA82" i="3" s="1"/>
  <c r="BE80" i="3"/>
  <c r="BD80" i="3"/>
  <c r="BC80" i="3"/>
  <c r="BB80" i="3"/>
  <c r="BA80" i="3"/>
  <c r="G80" i="3"/>
  <c r="BE55" i="3"/>
  <c r="BD55" i="3"/>
  <c r="BC55" i="3"/>
  <c r="BB55" i="3"/>
  <c r="G55" i="3"/>
  <c r="BA55" i="3" s="1"/>
  <c r="BE53" i="3"/>
  <c r="BD53" i="3"/>
  <c r="BC53" i="3"/>
  <c r="BB53" i="3"/>
  <c r="G53" i="3"/>
  <c r="BA53" i="3" s="1"/>
  <c r="BE51" i="3"/>
  <c r="BD51" i="3"/>
  <c r="BC51" i="3"/>
  <c r="BB51" i="3"/>
  <c r="G51" i="3"/>
  <c r="BA51" i="3" s="1"/>
  <c r="BE24" i="3"/>
  <c r="BD24" i="3"/>
  <c r="BC24" i="3"/>
  <c r="BB24" i="3"/>
  <c r="G24" i="3"/>
  <c r="BA24" i="3" s="1"/>
  <c r="BA156" i="3" l="1"/>
  <c r="BE136" i="3" l="1"/>
  <c r="BD136" i="3"/>
  <c r="BC136" i="3"/>
  <c r="BB136" i="3"/>
  <c r="G136" i="3"/>
  <c r="BA136" i="3" s="1"/>
  <c r="BE135" i="3"/>
  <c r="BD135" i="3"/>
  <c r="BC135" i="3"/>
  <c r="BB135" i="3"/>
  <c r="G135" i="3"/>
  <c r="BA135" i="3" s="1"/>
  <c r="BE134" i="3"/>
  <c r="BD134" i="3"/>
  <c r="BC134" i="3"/>
  <c r="BB134" i="3"/>
  <c r="G134" i="3"/>
  <c r="BA134" i="3" s="1"/>
  <c r="BE133" i="3"/>
  <c r="BD133" i="3"/>
  <c r="BC133" i="3"/>
  <c r="BB133" i="3"/>
  <c r="G133" i="3"/>
  <c r="BA133" i="3" s="1"/>
  <c r="BE132" i="3"/>
  <c r="BD132" i="3"/>
  <c r="BC132" i="3"/>
  <c r="BB132" i="3"/>
  <c r="G132" i="3"/>
  <c r="BA132" i="3" s="1"/>
  <c r="BE131" i="3"/>
  <c r="BD131" i="3"/>
  <c r="BC131" i="3"/>
  <c r="BB131" i="3"/>
  <c r="G131" i="3"/>
  <c r="BA131" i="3" s="1"/>
  <c r="BE129" i="3"/>
  <c r="BD129" i="3"/>
  <c r="BC129" i="3"/>
  <c r="BB129" i="3"/>
  <c r="G129" i="3"/>
  <c r="BA129" i="3" s="1"/>
  <c r="BE128" i="3"/>
  <c r="BD128" i="3"/>
  <c r="BC128" i="3"/>
  <c r="BB128" i="3"/>
  <c r="G128" i="3"/>
  <c r="BA128" i="3" s="1"/>
  <c r="BE127" i="3"/>
  <c r="BD127" i="3"/>
  <c r="BC127" i="3"/>
  <c r="BB127" i="3"/>
  <c r="G127" i="3"/>
  <c r="BA127" i="3" s="1"/>
  <c r="C104" i="9" l="1"/>
  <c r="BE102" i="9"/>
  <c r="BD102" i="9"/>
  <c r="BB102" i="9"/>
  <c r="BA102" i="9"/>
  <c r="G102" i="9"/>
  <c r="BC102" i="9" s="1"/>
  <c r="BE101" i="9"/>
  <c r="BC101" i="9"/>
  <c r="BB101" i="9"/>
  <c r="BA101" i="9"/>
  <c r="G101" i="9"/>
  <c r="BD101" i="9" s="1"/>
  <c r="BE100" i="9"/>
  <c r="BD100" i="9"/>
  <c r="BB100" i="9"/>
  <c r="BA100" i="9"/>
  <c r="G100" i="9"/>
  <c r="BC100" i="9" s="1"/>
  <c r="BE98" i="9"/>
  <c r="BC98" i="9"/>
  <c r="BB98" i="9"/>
  <c r="BA98" i="9"/>
  <c r="G98" i="9"/>
  <c r="BD98" i="9" s="1"/>
  <c r="C96" i="9"/>
  <c r="BE95" i="9"/>
  <c r="BD95" i="9"/>
  <c r="BC95" i="9"/>
  <c r="BB95" i="9"/>
  <c r="G95" i="9"/>
  <c r="BA95" i="9" s="1"/>
  <c r="BE94" i="9"/>
  <c r="BD94" i="9"/>
  <c r="BC94" i="9"/>
  <c r="BB94" i="9"/>
  <c r="G94" i="9"/>
  <c r="BA94" i="9" s="1"/>
  <c r="BE93" i="9"/>
  <c r="BD93" i="9"/>
  <c r="BC93" i="9"/>
  <c r="BB93" i="9"/>
  <c r="G93" i="9"/>
  <c r="BA93" i="9" s="1"/>
  <c r="BE92" i="9"/>
  <c r="BD92" i="9"/>
  <c r="BC92" i="9"/>
  <c r="BB92" i="9"/>
  <c r="G92" i="9"/>
  <c r="BA92" i="9" s="1"/>
  <c r="BE91" i="9"/>
  <c r="BD91" i="9"/>
  <c r="BC91" i="9"/>
  <c r="BB91" i="9"/>
  <c r="G91" i="9"/>
  <c r="C89" i="9"/>
  <c r="BE88" i="9"/>
  <c r="BD88" i="9"/>
  <c r="BC88" i="9"/>
  <c r="BB88" i="9"/>
  <c r="G88" i="9"/>
  <c r="BA88" i="9" s="1"/>
  <c r="BE87" i="9"/>
  <c r="BD87" i="9"/>
  <c r="BC87" i="9"/>
  <c r="BB87" i="9"/>
  <c r="G87" i="9"/>
  <c r="BA87" i="9" s="1"/>
  <c r="BE86" i="9"/>
  <c r="BD86" i="9"/>
  <c r="BC86" i="9"/>
  <c r="BB86" i="9"/>
  <c r="G86" i="9"/>
  <c r="BA86" i="9" s="1"/>
  <c r="BE85" i="9"/>
  <c r="BD85" i="9"/>
  <c r="BC85" i="9"/>
  <c r="BB85" i="9"/>
  <c r="G85" i="9"/>
  <c r="BA85" i="9" s="1"/>
  <c r="BE84" i="9"/>
  <c r="BD84" i="9"/>
  <c r="BC84" i="9"/>
  <c r="BB84" i="9"/>
  <c r="G84" i="9"/>
  <c r="BA84" i="9" s="1"/>
  <c r="BE82" i="9"/>
  <c r="BD82" i="9"/>
  <c r="BD89" i="9" s="1"/>
  <c r="H9" i="8" s="1"/>
  <c r="BC82" i="9"/>
  <c r="BB82" i="9"/>
  <c r="BB89" i="9" s="1"/>
  <c r="F9" i="8" s="1"/>
  <c r="G82" i="9"/>
  <c r="C80" i="9"/>
  <c r="BE78" i="9"/>
  <c r="BD78" i="9"/>
  <c r="BC78" i="9"/>
  <c r="BB78" i="9"/>
  <c r="G78" i="9"/>
  <c r="BA78" i="9" s="1"/>
  <c r="BE77" i="9"/>
  <c r="BD77" i="9"/>
  <c r="BC77" i="9"/>
  <c r="BB77" i="9"/>
  <c r="G77" i="9"/>
  <c r="BA77" i="9" s="1"/>
  <c r="BE76" i="9"/>
  <c r="BD76" i="9"/>
  <c r="BC76" i="9"/>
  <c r="BB76" i="9"/>
  <c r="G76" i="9"/>
  <c r="BA76" i="9" s="1"/>
  <c r="BE75" i="9"/>
  <c r="BD75" i="9"/>
  <c r="BC75" i="9"/>
  <c r="BB75" i="9"/>
  <c r="G75" i="9"/>
  <c r="BA75" i="9" s="1"/>
  <c r="BE74" i="9"/>
  <c r="BD74" i="9"/>
  <c r="BC74" i="9"/>
  <c r="BB74" i="9"/>
  <c r="G74" i="9"/>
  <c r="BA74" i="9" s="1"/>
  <c r="BE73" i="9"/>
  <c r="BD73" i="9"/>
  <c r="BC73" i="9"/>
  <c r="BB73" i="9"/>
  <c r="G73" i="9"/>
  <c r="BA73" i="9" s="1"/>
  <c r="BE72" i="9"/>
  <c r="BD72" i="9"/>
  <c r="BC72" i="9"/>
  <c r="BB72" i="9"/>
  <c r="G72" i="9"/>
  <c r="BA72" i="9" s="1"/>
  <c r="BE70" i="9"/>
  <c r="BD70" i="9"/>
  <c r="BC70" i="9"/>
  <c r="BB70" i="9"/>
  <c r="G70" i="9"/>
  <c r="BA70" i="9" s="1"/>
  <c r="BE69" i="9"/>
  <c r="BD69" i="9"/>
  <c r="BC69" i="9"/>
  <c r="BB69" i="9"/>
  <c r="G69" i="9"/>
  <c r="BA69" i="9" s="1"/>
  <c r="BE68" i="9"/>
  <c r="BD68" i="9"/>
  <c r="BC68" i="9"/>
  <c r="BB68" i="9"/>
  <c r="G68" i="9"/>
  <c r="BA68" i="9" s="1"/>
  <c r="BE67" i="9"/>
  <c r="BD67" i="9"/>
  <c r="BC67" i="9"/>
  <c r="BB67" i="9"/>
  <c r="G67" i="9"/>
  <c r="BA67" i="9" s="1"/>
  <c r="BE65" i="9"/>
  <c r="BD65" i="9"/>
  <c r="BC65" i="9"/>
  <c r="BB65" i="9"/>
  <c r="G65" i="9"/>
  <c r="C63" i="9"/>
  <c r="BE62" i="9"/>
  <c r="BD62" i="9"/>
  <c r="BC62" i="9"/>
  <c r="BB62" i="9"/>
  <c r="G62" i="9"/>
  <c r="BA62" i="9" s="1"/>
  <c r="BE61" i="9"/>
  <c r="BD61" i="9"/>
  <c r="BC61" i="9"/>
  <c r="BB61" i="9"/>
  <c r="G61" i="9"/>
  <c r="BA61" i="9" s="1"/>
  <c r="BE60" i="9"/>
  <c r="BD60" i="9"/>
  <c r="BC60" i="9"/>
  <c r="BB60" i="9"/>
  <c r="G60" i="9"/>
  <c r="BA60" i="9" s="1"/>
  <c r="BE59" i="9"/>
  <c r="BD59" i="9"/>
  <c r="BC59" i="9"/>
  <c r="BB59" i="9"/>
  <c r="G59" i="9"/>
  <c r="BA59" i="9" s="1"/>
  <c r="BE57" i="9"/>
  <c r="BD57" i="9"/>
  <c r="BC57" i="9"/>
  <c r="BB57" i="9"/>
  <c r="G57" i="9"/>
  <c r="BA57" i="9" s="1"/>
  <c r="BE56" i="9"/>
  <c r="BD56" i="9"/>
  <c r="BC56" i="9"/>
  <c r="BB56" i="9"/>
  <c r="G56" i="9"/>
  <c r="BA56" i="9" s="1"/>
  <c r="BE55" i="9"/>
  <c r="BD55" i="9"/>
  <c r="BC55" i="9"/>
  <c r="BB55" i="9"/>
  <c r="G55" i="9"/>
  <c r="BA55" i="9" s="1"/>
  <c r="BE54" i="9"/>
  <c r="BD54" i="9"/>
  <c r="BC54" i="9"/>
  <c r="BB54" i="9"/>
  <c r="G54" i="9"/>
  <c r="BA54" i="9" s="1"/>
  <c r="BE53" i="9"/>
  <c r="BD53" i="9"/>
  <c r="BC53" i="9"/>
  <c r="BB53" i="9"/>
  <c r="G53" i="9"/>
  <c r="BA53" i="9" s="1"/>
  <c r="BE52" i="9"/>
  <c r="BD52" i="9"/>
  <c r="BC52" i="9"/>
  <c r="BB52" i="9"/>
  <c r="G52" i="9"/>
  <c r="BA52" i="9" s="1"/>
  <c r="BE51" i="9"/>
  <c r="BD51" i="9"/>
  <c r="BC51" i="9"/>
  <c r="BB51" i="9"/>
  <c r="G51" i="9"/>
  <c r="BA51" i="9" s="1"/>
  <c r="BE49" i="9"/>
  <c r="BD49" i="9"/>
  <c r="BC49" i="9"/>
  <c r="BB49" i="9"/>
  <c r="G49" i="9"/>
  <c r="BA49" i="9" s="1"/>
  <c r="BE47" i="9"/>
  <c r="BD47" i="9"/>
  <c r="BC47" i="9"/>
  <c r="BB47" i="9"/>
  <c r="G47" i="9"/>
  <c r="BA47" i="9" s="1"/>
  <c r="BE45" i="9"/>
  <c r="BD45" i="9"/>
  <c r="BC45" i="9"/>
  <c r="BB45" i="9"/>
  <c r="G45" i="9"/>
  <c r="BA45" i="9" s="1"/>
  <c r="BE43" i="9"/>
  <c r="BD43" i="9"/>
  <c r="BC43" i="9"/>
  <c r="BB43" i="9"/>
  <c r="G43" i="9"/>
  <c r="BA43" i="9" s="1"/>
  <c r="BE42" i="9"/>
  <c r="BD42" i="9"/>
  <c r="BC42" i="9"/>
  <c r="BB42" i="9"/>
  <c r="G42" i="9"/>
  <c r="BA42" i="9" s="1"/>
  <c r="BE41" i="9"/>
  <c r="BD41" i="9"/>
  <c r="BC41" i="9"/>
  <c r="BB41" i="9"/>
  <c r="G41" i="9"/>
  <c r="BA41" i="9" s="1"/>
  <c r="BE40" i="9"/>
  <c r="BD40" i="9"/>
  <c r="BC40" i="9"/>
  <c r="BB40" i="9"/>
  <c r="G40" i="9"/>
  <c r="BA40" i="9" s="1"/>
  <c r="BE38" i="9"/>
  <c r="BD38" i="9"/>
  <c r="BC38" i="9"/>
  <c r="BB38" i="9"/>
  <c r="G38" i="9"/>
  <c r="BA38" i="9" s="1"/>
  <c r="BE27" i="9"/>
  <c r="BD27" i="9"/>
  <c r="BC27" i="9"/>
  <c r="BB27" i="9"/>
  <c r="G27" i="9"/>
  <c r="BA27" i="9" s="1"/>
  <c r="BE25" i="9"/>
  <c r="BD25" i="9"/>
  <c r="BC25" i="9"/>
  <c r="BB25" i="9"/>
  <c r="G25" i="9"/>
  <c r="BA25" i="9" s="1"/>
  <c r="BE23" i="9"/>
  <c r="BD23" i="9"/>
  <c r="BC23" i="9"/>
  <c r="BB23" i="9"/>
  <c r="G23" i="9"/>
  <c r="BA23" i="9" s="1"/>
  <c r="BE22" i="9"/>
  <c r="BD22" i="9"/>
  <c r="BC22" i="9"/>
  <c r="BB22" i="9"/>
  <c r="G22" i="9"/>
  <c r="BA22" i="9" s="1"/>
  <c r="BE20" i="9"/>
  <c r="BD20" i="9"/>
  <c r="BC20" i="9"/>
  <c r="BB20" i="9"/>
  <c r="G20" i="9"/>
  <c r="BA20" i="9" s="1"/>
  <c r="BE19" i="9"/>
  <c r="BD19" i="9"/>
  <c r="BC19" i="9"/>
  <c r="BB19" i="9"/>
  <c r="G19" i="9"/>
  <c r="BA19" i="9" s="1"/>
  <c r="BE18" i="9"/>
  <c r="BD18" i="9"/>
  <c r="BC18" i="9"/>
  <c r="BB18" i="9"/>
  <c r="G18" i="9"/>
  <c r="BA18" i="9" s="1"/>
  <c r="BE15" i="9"/>
  <c r="BD15" i="9"/>
  <c r="BC15" i="9"/>
  <c r="BB15" i="9"/>
  <c r="G15" i="9"/>
  <c r="BA15" i="9" s="1"/>
  <c r="BE12" i="9"/>
  <c r="BD12" i="9"/>
  <c r="BC12" i="9"/>
  <c r="BB12" i="9"/>
  <c r="G12" i="9"/>
  <c r="BA12" i="9" s="1"/>
  <c r="BE10" i="9"/>
  <c r="BD10" i="9"/>
  <c r="BC10" i="9"/>
  <c r="BB10" i="9"/>
  <c r="G10" i="9"/>
  <c r="BA10" i="9" s="1"/>
  <c r="BE8" i="9"/>
  <c r="BD8" i="9"/>
  <c r="BD63" i="9" s="1"/>
  <c r="H7" i="8" s="1"/>
  <c r="BC8" i="9"/>
  <c r="BB8" i="9"/>
  <c r="BB63" i="9" s="1"/>
  <c r="F7" i="8" s="1"/>
  <c r="G8" i="9"/>
  <c r="F3" i="9"/>
  <c r="C3" i="9"/>
  <c r="H18" i="8"/>
  <c r="G17" i="8"/>
  <c r="I17" i="8" s="1"/>
  <c r="B11" i="8"/>
  <c r="A11" i="8"/>
  <c r="B10" i="8"/>
  <c r="A10" i="8"/>
  <c r="B9" i="8"/>
  <c r="A9" i="8"/>
  <c r="B8" i="8"/>
  <c r="A8" i="8"/>
  <c r="B7" i="8"/>
  <c r="A7" i="8"/>
  <c r="C1" i="8"/>
  <c r="F31" i="7"/>
  <c r="G8" i="7"/>
  <c r="G63" i="9" l="1"/>
  <c r="BC63" i="9"/>
  <c r="G7" i="8" s="1"/>
  <c r="BE63" i="9"/>
  <c r="I7" i="8" s="1"/>
  <c r="G89" i="9"/>
  <c r="BC89" i="9"/>
  <c r="G9" i="8" s="1"/>
  <c r="BE89" i="9"/>
  <c r="I9" i="8" s="1"/>
  <c r="BB96" i="9"/>
  <c r="F10" i="8" s="1"/>
  <c r="BD96" i="9"/>
  <c r="H10" i="8" s="1"/>
  <c r="G80" i="9"/>
  <c r="BC80" i="9"/>
  <c r="G8" i="8" s="1"/>
  <c r="BE80" i="9"/>
  <c r="I8" i="8" s="1"/>
  <c r="BA82" i="9"/>
  <c r="BA89" i="9" s="1"/>
  <c r="E9" i="8" s="1"/>
  <c r="BC96" i="9"/>
  <c r="G10" i="8" s="1"/>
  <c r="BE96" i="9"/>
  <c r="I10" i="8" s="1"/>
  <c r="BB104" i="9"/>
  <c r="F11" i="8" s="1"/>
  <c r="BE104" i="9"/>
  <c r="I11" i="8" s="1"/>
  <c r="BA8" i="9"/>
  <c r="BA63" i="9" s="1"/>
  <c r="E7" i="8" s="1"/>
  <c r="BB80" i="9"/>
  <c r="F8" i="8" s="1"/>
  <c r="BD80" i="9"/>
  <c r="H8" i="8" s="1"/>
  <c r="G96" i="9"/>
  <c r="BA104" i="9"/>
  <c r="E11" i="8" s="1"/>
  <c r="BC104" i="9"/>
  <c r="G11" i="8" s="1"/>
  <c r="G104" i="9"/>
  <c r="BD104" i="9"/>
  <c r="H11" i="8" s="1"/>
  <c r="BA65" i="9"/>
  <c r="BA80" i="9" s="1"/>
  <c r="E8" i="8" s="1"/>
  <c r="BA91" i="9"/>
  <c r="BA96" i="9" s="1"/>
  <c r="E10" i="8" s="1"/>
  <c r="I12" i="8" l="1"/>
  <c r="I8" i="5" s="1"/>
  <c r="F12" i="8"/>
  <c r="F8" i="5" s="1"/>
  <c r="G12" i="8"/>
  <c r="C14" i="7" s="1"/>
  <c r="H12" i="8"/>
  <c r="C15" i="7" s="1"/>
  <c r="H8" i="5"/>
  <c r="E12" i="8"/>
  <c r="F29" i="6"/>
  <c r="F27" i="6"/>
  <c r="F25" i="6"/>
  <c r="F24" i="6"/>
  <c r="F22" i="6"/>
  <c r="F20" i="6"/>
  <c r="F18" i="6"/>
  <c r="F16" i="6"/>
  <c r="F14" i="6"/>
  <c r="F13" i="6"/>
  <c r="F11" i="6"/>
  <c r="A7" i="5"/>
  <c r="C2" i="5"/>
  <c r="F31" i="4"/>
  <c r="G8" i="4"/>
  <c r="C17" i="7" l="1"/>
  <c r="G8" i="5"/>
  <c r="E8" i="5"/>
  <c r="C16" i="7"/>
  <c r="F9" i="6"/>
  <c r="E14" i="5" s="1"/>
  <c r="BE171" i="3"/>
  <c r="BD171" i="3"/>
  <c r="BB171" i="3"/>
  <c r="BA171" i="3"/>
  <c r="G171" i="3"/>
  <c r="BC171" i="3" s="1"/>
  <c r="BE170" i="3"/>
  <c r="BC170" i="3"/>
  <c r="BB170" i="3"/>
  <c r="BA170" i="3"/>
  <c r="G170" i="3"/>
  <c r="BD170" i="3" s="1"/>
  <c r="BE169" i="3"/>
  <c r="BD169" i="3"/>
  <c r="BB169" i="3"/>
  <c r="BA169" i="3"/>
  <c r="G169" i="3"/>
  <c r="BC169" i="3" s="1"/>
  <c r="BE167" i="3"/>
  <c r="BC167" i="3"/>
  <c r="BB167" i="3"/>
  <c r="BA167" i="3"/>
  <c r="G167" i="3"/>
  <c r="B12" i="2"/>
  <c r="A12" i="2"/>
  <c r="C173" i="3"/>
  <c r="BE164" i="3"/>
  <c r="BD164" i="3"/>
  <c r="BC164" i="3"/>
  <c r="BB164" i="3"/>
  <c r="G164" i="3"/>
  <c r="BA164" i="3" s="1"/>
  <c r="BE163" i="3"/>
  <c r="BD163" i="3"/>
  <c r="BC163" i="3"/>
  <c r="BB163" i="3"/>
  <c r="G163" i="3"/>
  <c r="BA163" i="3" s="1"/>
  <c r="BE162" i="3"/>
  <c r="BD162" i="3"/>
  <c r="BC162" i="3"/>
  <c r="BB162" i="3"/>
  <c r="G162" i="3"/>
  <c r="BA162" i="3" s="1"/>
  <c r="BE161" i="3"/>
  <c r="BD161" i="3"/>
  <c r="BC161" i="3"/>
  <c r="BB161" i="3"/>
  <c r="G161" i="3"/>
  <c r="BA161" i="3" s="1"/>
  <c r="BE160" i="3"/>
  <c r="BD160" i="3"/>
  <c r="BC160" i="3"/>
  <c r="BB160" i="3"/>
  <c r="G160" i="3"/>
  <c r="BA160" i="3" s="1"/>
  <c r="BE159" i="3"/>
  <c r="BE165" i="3" s="1"/>
  <c r="I11" i="2" s="1"/>
  <c r="BD159" i="3"/>
  <c r="BC159" i="3"/>
  <c r="BC165" i="3" s="1"/>
  <c r="G11" i="2" s="1"/>
  <c r="BB159" i="3"/>
  <c r="G159" i="3"/>
  <c r="BA159" i="3" s="1"/>
  <c r="BA165" i="3" s="1"/>
  <c r="E11" i="2" s="1"/>
  <c r="B11" i="2"/>
  <c r="A11" i="2"/>
  <c r="C165" i="3"/>
  <c r="BE155" i="3"/>
  <c r="BD155" i="3"/>
  <c r="BC155" i="3"/>
  <c r="BB155" i="3"/>
  <c r="G155" i="3"/>
  <c r="BA155" i="3" s="1"/>
  <c r="BE154" i="3"/>
  <c r="BD154" i="3"/>
  <c r="BC154" i="3"/>
  <c r="BB154" i="3"/>
  <c r="G154" i="3"/>
  <c r="BA154" i="3" s="1"/>
  <c r="BE152" i="3"/>
  <c r="BD152" i="3"/>
  <c r="BC152" i="3"/>
  <c r="BB152" i="3"/>
  <c r="G152" i="3"/>
  <c r="BA152" i="3" s="1"/>
  <c r="BE148" i="3"/>
  <c r="BD148" i="3"/>
  <c r="BC148" i="3"/>
  <c r="BB148" i="3"/>
  <c r="G148" i="3"/>
  <c r="BA148" i="3" s="1"/>
  <c r="BE147" i="3"/>
  <c r="BD147" i="3"/>
  <c r="BC147" i="3"/>
  <c r="BB147" i="3"/>
  <c r="G147" i="3"/>
  <c r="BA147" i="3" s="1"/>
  <c r="BE145" i="3"/>
  <c r="BD145" i="3"/>
  <c r="BC145" i="3"/>
  <c r="BB145" i="3"/>
  <c r="G145" i="3"/>
  <c r="BE144" i="3"/>
  <c r="BD144" i="3"/>
  <c r="BC144" i="3"/>
  <c r="BB144" i="3"/>
  <c r="G144" i="3"/>
  <c r="BA144" i="3" s="1"/>
  <c r="BE143" i="3"/>
  <c r="BD143" i="3"/>
  <c r="BC143" i="3"/>
  <c r="BB143" i="3"/>
  <c r="G143" i="3"/>
  <c r="BA143" i="3" s="1"/>
  <c r="BE141" i="3"/>
  <c r="BD141" i="3"/>
  <c r="BC141" i="3"/>
  <c r="BB141" i="3"/>
  <c r="G141" i="3"/>
  <c r="BA141" i="3" s="1"/>
  <c r="BE139" i="3"/>
  <c r="BD139" i="3"/>
  <c r="BC139" i="3"/>
  <c r="BB139" i="3"/>
  <c r="G139" i="3"/>
  <c r="BA139" i="3" s="1"/>
  <c r="B10" i="2"/>
  <c r="A10" i="2"/>
  <c r="C157" i="3"/>
  <c r="BE126" i="3"/>
  <c r="BD126" i="3"/>
  <c r="BC126" i="3"/>
  <c r="BB126" i="3"/>
  <c r="G126" i="3"/>
  <c r="BA126" i="3" s="1"/>
  <c r="BE125" i="3"/>
  <c r="BD125" i="3"/>
  <c r="BC125" i="3"/>
  <c r="BB125" i="3"/>
  <c r="G125" i="3"/>
  <c r="BA125" i="3" s="1"/>
  <c r="BE124" i="3"/>
  <c r="BD124" i="3"/>
  <c r="BC124" i="3"/>
  <c r="BB124" i="3"/>
  <c r="G124" i="3"/>
  <c r="BA124" i="3" s="1"/>
  <c r="BE123" i="3"/>
  <c r="BD123" i="3"/>
  <c r="BC123" i="3"/>
  <c r="BB123" i="3"/>
  <c r="G123" i="3"/>
  <c r="BA123" i="3" s="1"/>
  <c r="BE122" i="3"/>
  <c r="BD122" i="3"/>
  <c r="BC122" i="3"/>
  <c r="BB122" i="3"/>
  <c r="G122" i="3"/>
  <c r="BA122" i="3" s="1"/>
  <c r="BE121" i="3"/>
  <c r="BD121" i="3"/>
  <c r="BC121" i="3"/>
  <c r="BB121" i="3"/>
  <c r="G121" i="3"/>
  <c r="BA121" i="3" s="1"/>
  <c r="BE120" i="3"/>
  <c r="BD120" i="3"/>
  <c r="BC120" i="3"/>
  <c r="BB120" i="3"/>
  <c r="G120" i="3"/>
  <c r="BA120" i="3" s="1"/>
  <c r="BE119" i="3"/>
  <c r="BD119" i="3"/>
  <c r="BC119" i="3"/>
  <c r="BB119" i="3"/>
  <c r="G119" i="3"/>
  <c r="BA119" i="3" s="1"/>
  <c r="BE117" i="3"/>
  <c r="BD117" i="3"/>
  <c r="BC117" i="3"/>
  <c r="BB117" i="3"/>
  <c r="G117" i="3"/>
  <c r="BA117" i="3" s="1"/>
  <c r="BE115" i="3"/>
  <c r="BD115" i="3"/>
  <c r="BC115" i="3"/>
  <c r="BB115" i="3"/>
  <c r="G115" i="3"/>
  <c r="BA115" i="3" s="1"/>
  <c r="BE114" i="3"/>
  <c r="BD114" i="3"/>
  <c r="BC114" i="3"/>
  <c r="BB114" i="3"/>
  <c r="G114" i="3"/>
  <c r="BA114" i="3" s="1"/>
  <c r="BE113" i="3"/>
  <c r="BD113" i="3"/>
  <c r="BC113" i="3"/>
  <c r="BB113" i="3"/>
  <c r="G113" i="3"/>
  <c r="BA113" i="3" s="1"/>
  <c r="BE112" i="3"/>
  <c r="BD112" i="3"/>
  <c r="BC112" i="3"/>
  <c r="BB112" i="3"/>
  <c r="G112" i="3"/>
  <c r="BA112" i="3" s="1"/>
  <c r="BE111" i="3"/>
  <c r="BD111" i="3"/>
  <c r="BC111" i="3"/>
  <c r="BB111" i="3"/>
  <c r="G111" i="3"/>
  <c r="BA111" i="3" s="1"/>
  <c r="BE110" i="3"/>
  <c r="BD110" i="3"/>
  <c r="BC110" i="3"/>
  <c r="BB110" i="3"/>
  <c r="G110" i="3"/>
  <c r="BA110" i="3" s="1"/>
  <c r="BE109" i="3"/>
  <c r="BD109" i="3"/>
  <c r="BC109" i="3"/>
  <c r="BB109" i="3"/>
  <c r="G109" i="3"/>
  <c r="BA109" i="3" s="1"/>
  <c r="BE108" i="3"/>
  <c r="BD108" i="3"/>
  <c r="BC108" i="3"/>
  <c r="BB108" i="3"/>
  <c r="G108" i="3"/>
  <c r="BA108" i="3" s="1"/>
  <c r="BE107" i="3"/>
  <c r="BD107" i="3"/>
  <c r="BC107" i="3"/>
  <c r="BB107" i="3"/>
  <c r="G107" i="3"/>
  <c r="BA107" i="3" s="1"/>
  <c r="BE106" i="3"/>
  <c r="BD106" i="3"/>
  <c r="BC106" i="3"/>
  <c r="BB106" i="3"/>
  <c r="G106" i="3"/>
  <c r="BA106" i="3" s="1"/>
  <c r="BE105" i="3"/>
  <c r="BD105" i="3"/>
  <c r="BC105" i="3"/>
  <c r="BB105" i="3"/>
  <c r="G105" i="3"/>
  <c r="BA105" i="3" s="1"/>
  <c r="BE104" i="3"/>
  <c r="BD104" i="3"/>
  <c r="BC104" i="3"/>
  <c r="BB104" i="3"/>
  <c r="G104" i="3"/>
  <c r="BA104" i="3" s="1"/>
  <c r="BE103" i="3"/>
  <c r="BD103" i="3"/>
  <c r="BC103" i="3"/>
  <c r="BB103" i="3"/>
  <c r="G103" i="3"/>
  <c r="BA103" i="3" s="1"/>
  <c r="BE101" i="3"/>
  <c r="BD101" i="3"/>
  <c r="BD137" i="3" s="1"/>
  <c r="H9" i="2" s="1"/>
  <c r="BC101" i="3"/>
  <c r="BB101" i="3"/>
  <c r="BB137" i="3" s="1"/>
  <c r="F9" i="2" s="1"/>
  <c r="G101" i="3"/>
  <c r="B9" i="2"/>
  <c r="A9" i="2"/>
  <c r="BE137" i="3"/>
  <c r="I9" i="2" s="1"/>
  <c r="C137" i="3"/>
  <c r="BE98" i="3"/>
  <c r="BD98" i="3"/>
  <c r="BC98" i="3"/>
  <c r="BB98" i="3"/>
  <c r="G98" i="3"/>
  <c r="BA98" i="3" s="1"/>
  <c r="BE96" i="3"/>
  <c r="BD96" i="3"/>
  <c r="BC96" i="3"/>
  <c r="BB96" i="3"/>
  <c r="G96" i="3"/>
  <c r="BA96" i="3" s="1"/>
  <c r="BE94" i="3"/>
  <c r="BD94" i="3"/>
  <c r="BC94" i="3"/>
  <c r="BB94" i="3"/>
  <c r="G94" i="3"/>
  <c r="BA94" i="3" s="1"/>
  <c r="BE92" i="3"/>
  <c r="BD92" i="3"/>
  <c r="BC92" i="3"/>
  <c r="BB92" i="3"/>
  <c r="G92" i="3"/>
  <c r="BA92" i="3" s="1"/>
  <c r="BE91" i="3"/>
  <c r="BD91" i="3"/>
  <c r="BC91" i="3"/>
  <c r="BB91" i="3"/>
  <c r="G91" i="3"/>
  <c r="BA91" i="3" s="1"/>
  <c r="BE90" i="3"/>
  <c r="BD90" i="3"/>
  <c r="BC90" i="3"/>
  <c r="BB90" i="3"/>
  <c r="G90" i="3"/>
  <c r="BA90" i="3" s="1"/>
  <c r="BE88" i="3"/>
  <c r="BD88" i="3"/>
  <c r="BC88" i="3"/>
  <c r="BB88" i="3"/>
  <c r="G88" i="3"/>
  <c r="BA88" i="3" s="1"/>
  <c r="BE87" i="3"/>
  <c r="BD87" i="3"/>
  <c r="BC87" i="3"/>
  <c r="BB87" i="3"/>
  <c r="G87" i="3"/>
  <c r="BA87" i="3" s="1"/>
  <c r="BE86" i="3"/>
  <c r="BD86" i="3"/>
  <c r="BC86" i="3"/>
  <c r="BB86" i="3"/>
  <c r="G86" i="3"/>
  <c r="BA86" i="3" s="1"/>
  <c r="BE81" i="3"/>
  <c r="BD81" i="3"/>
  <c r="BC81" i="3"/>
  <c r="BB81" i="3"/>
  <c r="G81" i="3"/>
  <c r="BA81" i="3" s="1"/>
  <c r="BE79" i="3"/>
  <c r="BD79" i="3"/>
  <c r="BC79" i="3"/>
  <c r="BB79" i="3"/>
  <c r="G79" i="3"/>
  <c r="BA79" i="3" s="1"/>
  <c r="BE77" i="3"/>
  <c r="BD77" i="3"/>
  <c r="BC77" i="3"/>
  <c r="BB77" i="3"/>
  <c r="G77" i="3"/>
  <c r="BA77" i="3" s="1"/>
  <c r="BE76" i="3"/>
  <c r="BD76" i="3"/>
  <c r="BC76" i="3"/>
  <c r="BB76" i="3"/>
  <c r="G76" i="3"/>
  <c r="BA76" i="3" s="1"/>
  <c r="BE75" i="3"/>
  <c r="BD75" i="3"/>
  <c r="BC75" i="3"/>
  <c r="BB75" i="3"/>
  <c r="G75" i="3"/>
  <c r="BA75" i="3" s="1"/>
  <c r="BE74" i="3"/>
  <c r="BD74" i="3"/>
  <c r="BC74" i="3"/>
  <c r="BB74" i="3"/>
  <c r="G74" i="3"/>
  <c r="BA74" i="3" s="1"/>
  <c r="BE73" i="3"/>
  <c r="BD73" i="3"/>
  <c r="BC73" i="3"/>
  <c r="BB73" i="3"/>
  <c r="G73" i="3"/>
  <c r="BA73" i="3" s="1"/>
  <c r="BE72" i="3"/>
  <c r="BD72" i="3"/>
  <c r="BC72" i="3"/>
  <c r="BB72" i="3"/>
  <c r="G72" i="3"/>
  <c r="BA72" i="3" s="1"/>
  <c r="BE71" i="3"/>
  <c r="BD71" i="3"/>
  <c r="BC71" i="3"/>
  <c r="BB71" i="3"/>
  <c r="G71" i="3"/>
  <c r="BA71" i="3" s="1"/>
  <c r="BE69" i="3"/>
  <c r="BD69" i="3"/>
  <c r="BC69" i="3"/>
  <c r="BB69" i="3"/>
  <c r="G69" i="3"/>
  <c r="BA69" i="3" s="1"/>
  <c r="BE68" i="3"/>
  <c r="BD68" i="3"/>
  <c r="BC68" i="3"/>
  <c r="BB68" i="3"/>
  <c r="G68" i="3"/>
  <c r="BA68" i="3" s="1"/>
  <c r="BE67" i="3"/>
  <c r="BD67" i="3"/>
  <c r="BC67" i="3"/>
  <c r="BB67" i="3"/>
  <c r="G67" i="3"/>
  <c r="BA67" i="3" s="1"/>
  <c r="BE66" i="3"/>
  <c r="BD66" i="3"/>
  <c r="BC66" i="3"/>
  <c r="BB66" i="3"/>
  <c r="G66" i="3"/>
  <c r="BA66" i="3" s="1"/>
  <c r="BE65" i="3"/>
  <c r="BD65" i="3"/>
  <c r="BC65" i="3"/>
  <c r="BB65" i="3"/>
  <c r="G65" i="3"/>
  <c r="BA65" i="3" s="1"/>
  <c r="BE64" i="3"/>
  <c r="BD64" i="3"/>
  <c r="BC64" i="3"/>
  <c r="BB64" i="3"/>
  <c r="G64" i="3"/>
  <c r="BA64" i="3" s="1"/>
  <c r="BE62" i="3"/>
  <c r="BD62" i="3"/>
  <c r="BC62" i="3"/>
  <c r="BC99" i="3" s="1"/>
  <c r="G8" i="2" s="1"/>
  <c r="BB62" i="3"/>
  <c r="G62" i="3"/>
  <c r="BA62" i="3" s="1"/>
  <c r="B8" i="2"/>
  <c r="A8" i="2"/>
  <c r="C99" i="3"/>
  <c r="BE58" i="3"/>
  <c r="BD58" i="3"/>
  <c r="BC58" i="3"/>
  <c r="BB58" i="3"/>
  <c r="G58" i="3"/>
  <c r="BA58" i="3" s="1"/>
  <c r="BE50" i="3"/>
  <c r="BD50" i="3"/>
  <c r="BC50" i="3"/>
  <c r="BB50" i="3"/>
  <c r="G50" i="3"/>
  <c r="BA50" i="3" s="1"/>
  <c r="BE49" i="3"/>
  <c r="BD49" i="3"/>
  <c r="BC49" i="3"/>
  <c r="BB49" i="3"/>
  <c r="G49" i="3"/>
  <c r="BA49" i="3" s="1"/>
  <c r="BE46" i="3"/>
  <c r="BD46" i="3"/>
  <c r="BC46" i="3"/>
  <c r="BB46" i="3"/>
  <c r="G46" i="3"/>
  <c r="BA46" i="3" s="1"/>
  <c r="BE44" i="3"/>
  <c r="BD44" i="3"/>
  <c r="BC44" i="3"/>
  <c r="BB44" i="3"/>
  <c r="G44" i="3"/>
  <c r="BA44" i="3" s="1"/>
  <c r="BE42" i="3"/>
  <c r="BD42" i="3"/>
  <c r="BC42" i="3"/>
  <c r="BB42" i="3"/>
  <c r="G42" i="3"/>
  <c r="BA42" i="3" s="1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7" i="3"/>
  <c r="BD37" i="3"/>
  <c r="BC37" i="3"/>
  <c r="BB37" i="3"/>
  <c r="G37" i="3"/>
  <c r="BA37" i="3" s="1"/>
  <c r="BE35" i="3"/>
  <c r="BD35" i="3"/>
  <c r="BC35" i="3"/>
  <c r="BB35" i="3"/>
  <c r="G35" i="3"/>
  <c r="BA35" i="3" s="1"/>
  <c r="BE33" i="3"/>
  <c r="BD33" i="3"/>
  <c r="BC33" i="3"/>
  <c r="BB33" i="3"/>
  <c r="G33" i="3"/>
  <c r="BA33" i="3" s="1"/>
  <c r="BE32" i="3"/>
  <c r="BD32" i="3"/>
  <c r="BC32" i="3"/>
  <c r="BB32" i="3"/>
  <c r="G32" i="3"/>
  <c r="BA32" i="3" s="1"/>
  <c r="BE31" i="3"/>
  <c r="BD31" i="3"/>
  <c r="BC31" i="3"/>
  <c r="BB31" i="3"/>
  <c r="G31" i="3"/>
  <c r="BA31" i="3" s="1"/>
  <c r="BE29" i="3"/>
  <c r="BD29" i="3"/>
  <c r="BC29" i="3"/>
  <c r="BB29" i="3"/>
  <c r="G29" i="3"/>
  <c r="BA29" i="3" s="1"/>
  <c r="BE26" i="3"/>
  <c r="BD26" i="3"/>
  <c r="BC26" i="3"/>
  <c r="BB26" i="3"/>
  <c r="G26" i="3"/>
  <c r="BA26" i="3" s="1"/>
  <c r="BE23" i="3"/>
  <c r="BD23" i="3"/>
  <c r="BC23" i="3"/>
  <c r="BB23" i="3"/>
  <c r="G23" i="3"/>
  <c r="BA23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8" i="3"/>
  <c r="BD18" i="3"/>
  <c r="BC18" i="3"/>
  <c r="BB18" i="3"/>
  <c r="G18" i="3"/>
  <c r="BA18" i="3" s="1"/>
  <c r="BE16" i="3"/>
  <c r="BD16" i="3"/>
  <c r="BC16" i="3"/>
  <c r="BB16" i="3"/>
  <c r="G16" i="3"/>
  <c r="BA16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8" i="3"/>
  <c r="BE60" i="3" s="1"/>
  <c r="I7" i="2" s="1"/>
  <c r="BD8" i="3"/>
  <c r="BC8" i="3"/>
  <c r="BC60" i="3" s="1"/>
  <c r="G7" i="2" s="1"/>
  <c r="BB8" i="3"/>
  <c r="G8" i="3"/>
  <c r="B7" i="2"/>
  <c r="A7" i="2"/>
  <c r="C60" i="3"/>
  <c r="C4" i="3"/>
  <c r="F3" i="3"/>
  <c r="C3" i="3"/>
  <c r="H19" i="2"/>
  <c r="G22" i="7" s="1"/>
  <c r="G21" i="7" s="1"/>
  <c r="G18" i="2"/>
  <c r="I18" i="2" s="1"/>
  <c r="C2" i="2"/>
  <c r="C1" i="2"/>
  <c r="F31" i="1"/>
  <c r="G22" i="1"/>
  <c r="G21" i="1" s="1"/>
  <c r="G8" i="1"/>
  <c r="C18" i="7" l="1"/>
  <c r="BD167" i="3"/>
  <c r="G173" i="3"/>
  <c r="BC137" i="3"/>
  <c r="G9" i="2" s="1"/>
  <c r="BA145" i="3"/>
  <c r="G157" i="3"/>
  <c r="J8" i="5"/>
  <c r="BB99" i="3"/>
  <c r="F8" i="2" s="1"/>
  <c r="BD99" i="3"/>
  <c r="H8" i="2" s="1"/>
  <c r="BE173" i="3"/>
  <c r="I12" i="2" s="1"/>
  <c r="BA8" i="3"/>
  <c r="BA60" i="3" s="1"/>
  <c r="E7" i="2" s="1"/>
  <c r="G60" i="3"/>
  <c r="BA173" i="3"/>
  <c r="E12" i="2" s="1"/>
  <c r="BA101" i="3"/>
  <c r="BA137" i="3" s="1"/>
  <c r="G137" i="3"/>
  <c r="E9" i="2" s="1"/>
  <c r="BB60" i="3"/>
  <c r="F7" i="2" s="1"/>
  <c r="BD60" i="3"/>
  <c r="H7" i="2" s="1"/>
  <c r="BE99" i="3"/>
  <c r="I8" i="2" s="1"/>
  <c r="BE157" i="3"/>
  <c r="I10" i="2" s="1"/>
  <c r="BB173" i="3"/>
  <c r="F12" i="2" s="1"/>
  <c r="BB157" i="3"/>
  <c r="F10" i="2" s="1"/>
  <c r="BD157" i="3"/>
  <c r="H10" i="2" s="1"/>
  <c r="BC157" i="3"/>
  <c r="G10" i="2" s="1"/>
  <c r="BA99" i="3"/>
  <c r="E8" i="2" s="1"/>
  <c r="BC173" i="3"/>
  <c r="G12" i="2" s="1"/>
  <c r="G99" i="3"/>
  <c r="BB165" i="3"/>
  <c r="F11" i="2" s="1"/>
  <c r="BD165" i="3"/>
  <c r="H11" i="2" s="1"/>
  <c r="BD173" i="3"/>
  <c r="H12" i="2" s="1"/>
  <c r="BA157" i="3"/>
  <c r="E10" i="2" s="1"/>
  <c r="G165" i="3"/>
  <c r="G13" i="2" l="1"/>
  <c r="F13" i="2"/>
  <c r="F7" i="5" s="1"/>
  <c r="F9" i="5" s="1"/>
  <c r="C17" i="4" s="1"/>
  <c r="I13" i="2"/>
  <c r="I7" i="5" s="1"/>
  <c r="I9" i="5" s="1"/>
  <c r="C20" i="4" s="1"/>
  <c r="E13" i="2"/>
  <c r="C16" i="1" s="1"/>
  <c r="H13" i="2"/>
  <c r="C15" i="1" s="1"/>
  <c r="C17" i="1"/>
  <c r="C14" i="1"/>
  <c r="G7" i="5"/>
  <c r="G9" i="5" s="1"/>
  <c r="C14" i="4" s="1"/>
  <c r="C20" i="1"/>
  <c r="C20" i="7" l="1"/>
  <c r="C21" i="7" s="1"/>
  <c r="C22" i="7" s="1"/>
  <c r="F32" i="7" s="1"/>
  <c r="H7" i="5"/>
  <c r="H9" i="5" s="1"/>
  <c r="C15" i="4" s="1"/>
  <c r="F33" i="7"/>
  <c r="F34" i="7" s="1"/>
  <c r="E7" i="5"/>
  <c r="E9" i="5" s="1"/>
  <c r="C16" i="4" s="1"/>
  <c r="C18" i="4" s="1"/>
  <c r="C21" i="4" s="1"/>
  <c r="C18" i="1"/>
  <c r="C21" i="1" s="1"/>
  <c r="C22" i="1" s="1"/>
  <c r="F32" i="1" s="1"/>
  <c r="J7" i="5"/>
  <c r="J9" i="5" s="1"/>
  <c r="G14" i="5" s="1"/>
  <c r="J14" i="5" s="1"/>
  <c r="J15" i="5" s="1"/>
  <c r="F33" i="1" l="1"/>
  <c r="F34" i="1" s="1"/>
  <c r="G22" i="4"/>
  <c r="C22" i="4" s="1"/>
  <c r="F32" i="4" s="1"/>
  <c r="F33" i="4" s="1"/>
  <c r="G14" i="4"/>
  <c r="F34" i="4" l="1"/>
</calcChain>
</file>

<file path=xl/sharedStrings.xml><?xml version="1.0" encoding="utf-8"?>
<sst xmlns="http://schemas.openxmlformats.org/spreadsheetml/2006/main" count="1116" uniqueCount="409">
  <si>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</si>
  <si>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</si>
  <si>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</si>
  <si>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</si>
  <si>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</si>
  <si>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</si>
  <si>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</si>
  <si>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</si>
  <si>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</si>
  <si>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</si>
  <si>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</si>
  <si>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</si>
  <si>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</si>
  <si>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</si>
  <si>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</si>
  <si>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</si>
  <si>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</si>
  <si>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</si>
  <si>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</si>
  <si>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</si>
  <si>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</si>
  <si>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</si>
  <si>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</si>
  <si>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</si>
  <si>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</si>
  <si>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</si>
  <si>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</si>
  <si>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</si>
  <si>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</si>
  <si>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</si>
  <si>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</si>
  <si>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</si>
  <si>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</si>
  <si>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</si>
  <si>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</si>
  <si>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</si>
  <si>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</si>
  <si>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</si>
  <si>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</si>
  <si>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</si>
  <si>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</si>
  <si>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</si>
  <si>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</si>
  <si>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</si>
  <si>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</si>
  <si>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</si>
  <si>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</si>
  <si>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</si>
  <si>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</si>
  <si>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</si>
  <si>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</si>
  <si>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</si>
  <si>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</si>
  <si>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</si>
  <si>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</si>
  <si>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</si>
  <si>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</si>
  <si>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</si>
  <si>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</si>
  <si>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</si>
  <si>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</si>
  <si>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</si>
  <si>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</si>
  <si>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</si>
  <si>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</si>
  <si>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</si>
  <si>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</si>
  <si>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</si>
  <si>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Výstavba cyklostezky Tučín - Želatovice</t>
  </si>
  <si>
    <t>Uznatelné položky</t>
  </si>
  <si>
    <t>112 10-1102.R00</t>
  </si>
  <si>
    <t xml:space="preserve">Kácení stromů listnatých o průměru kmene 30-50 cm </t>
  </si>
  <si>
    <t>kus</t>
  </si>
  <si>
    <t>112 20-1102.R00</t>
  </si>
  <si>
    <t xml:space="preserve">Odstranění pařezů pod úrovní, o průměru 30 - 50 cm </t>
  </si>
  <si>
    <t>111 20-1101.R00</t>
  </si>
  <si>
    <t xml:space="preserve">Odstranění křovin i s kořeny na ploše do 1000 m2 </t>
  </si>
  <si>
    <t>m2</t>
  </si>
  <si>
    <t>111 20-1401.R00</t>
  </si>
  <si>
    <t xml:space="preserve">Spálení křovin a stromů o průměru do 100 mm </t>
  </si>
  <si>
    <t>919 73-5112.R00</t>
  </si>
  <si>
    <t xml:space="preserve">Řezání stávajícího živičného krytu tl. 5 - 10 cm </t>
  </si>
  <si>
    <t>m</t>
  </si>
  <si>
    <t>113 15-11151.R0</t>
  </si>
  <si>
    <t xml:space="preserve">Frézování krytu pl.do 500 m2, tl.10 cm </t>
  </si>
  <si>
    <t>113 10-6231.R00</t>
  </si>
  <si>
    <t xml:space="preserve">Rozebrání dlažeb ze zámkové dlažby v kamenivu </t>
  </si>
  <si>
    <t>979 05-4441.R00</t>
  </si>
  <si>
    <t xml:space="preserve">Očištění vybour. dlaždic s výplní kamen. těženým </t>
  </si>
  <si>
    <t>113 10-7122.R00</t>
  </si>
  <si>
    <t xml:space="preserve">Odstranění podkladu pl. 200 m2,kam.drcené tl.20 cm </t>
  </si>
  <si>
    <t>122 20-1102.R00</t>
  </si>
  <si>
    <t xml:space="preserve">Odkopávky nezapažené v hor. 3 do 1000 m3 </t>
  </si>
  <si>
    <t>m3</t>
  </si>
  <si>
    <t>181 10-1102.R00</t>
  </si>
  <si>
    <t xml:space="preserve">Úprava pláně v zářezech v hor. 1-4, se zhutněním </t>
  </si>
  <si>
    <t>121 10-1103.R00</t>
  </si>
  <si>
    <t xml:space="preserve">Sejmutí ornice s přemístěním přes 100 do 250 m </t>
  </si>
  <si>
    <t>171 20-12011.R0</t>
  </si>
  <si>
    <t xml:space="preserve">Uložení ornice na skl.-modelace na výšku přes 2m </t>
  </si>
  <si>
    <t>199 00-0001.R00</t>
  </si>
  <si>
    <t xml:space="preserve">Poplatek za skládku - ornice </t>
  </si>
  <si>
    <t>132 20-1102.R00</t>
  </si>
  <si>
    <t xml:space="preserve">Hloubení rýh šířky do 60 cm v hor.3 nad 100 m3 </t>
  </si>
  <si>
    <t>130 00-1101.R00</t>
  </si>
  <si>
    <t xml:space="preserve">Příplatek za ztížené hloubení v blízkosti vedení </t>
  </si>
  <si>
    <t>151 10-1101.R00</t>
  </si>
  <si>
    <t xml:space="preserve">Pažení a rozepření stěn rýh - příložné - hl. do 2m </t>
  </si>
  <si>
    <t>151 10-1111.R00</t>
  </si>
  <si>
    <t xml:space="preserve">Odstranění pažení stěn rýh - příložné - hl. do 2 m </t>
  </si>
  <si>
    <t>174 10-1101.R00</t>
  </si>
  <si>
    <t xml:space="preserve">Zásyp jam, rýh, šachet se zhutněním </t>
  </si>
  <si>
    <t>583-41203.4</t>
  </si>
  <si>
    <t xml:space="preserve">Kamenivo drcené frakce  0/4  B Olomoucký kraj </t>
  </si>
  <si>
    <t>T</t>
  </si>
  <si>
    <t>583-44198</t>
  </si>
  <si>
    <t xml:space="preserve">Štěrkodrtě frakce 0-63 B </t>
  </si>
  <si>
    <t>171 20-1201.R00</t>
  </si>
  <si>
    <t xml:space="preserve">Uložení sypaniny na skl.-modelace na výšku přes 2m </t>
  </si>
  <si>
    <t>182 00-1111.R00</t>
  </si>
  <si>
    <t xml:space="preserve">Plošná úprava terénu, nerovnosti do 10 cm v rovině </t>
  </si>
  <si>
    <t>5</t>
  </si>
  <si>
    <t>Komunikace</t>
  </si>
  <si>
    <t>577 14-13121.R0</t>
  </si>
  <si>
    <t xml:space="preserve">Beton asf. ACO 11, do 3 m, tl. 5 cm </t>
  </si>
  <si>
    <t>573 23-1111.R00</t>
  </si>
  <si>
    <t xml:space="preserve">Postřik živičný spojovací z emulze 0,5-0,7 kg/m2 </t>
  </si>
  <si>
    <t>577 14-11221.R0</t>
  </si>
  <si>
    <t xml:space="preserve">Beton asfalt. ACP 16, do 3 m, 5 cm </t>
  </si>
  <si>
    <t>573 11-1113.R00</t>
  </si>
  <si>
    <t xml:space="preserve">Postřik živičný infiltr.+ posyp, asfalt 1,5 kg/m2 </t>
  </si>
  <si>
    <t>567 12-21141.R0</t>
  </si>
  <si>
    <t xml:space="preserve">Podklad z kameniva zpev.cementem ŠCM  tl.15 cm </t>
  </si>
  <si>
    <t>564 85-1115.R00</t>
  </si>
  <si>
    <t>Podklad ze štěrkodrti po zhutnění tloušťky 19 cm ŠDA 0/63</t>
  </si>
  <si>
    <t>577 14-1212.R00</t>
  </si>
  <si>
    <t xml:space="preserve">Beton asfalt. ACO 8, do 3 m, 5 cm </t>
  </si>
  <si>
    <t>567 12-2111.R00</t>
  </si>
  <si>
    <t xml:space="preserve">Podklad z kameniva zpev.cementem KZC 1 tl.12 cm </t>
  </si>
  <si>
    <t>561 47-11251.R0</t>
  </si>
  <si>
    <t>Podklad ze zeminy stab.vápnem, Road Mix, tl. 50 cm sanace neúnosného podloží</t>
  </si>
  <si>
    <t>596 21-5021.R00</t>
  </si>
  <si>
    <t xml:space="preserve">Kladení zámkové dlažby tl. 6 cm do drtě tl. 4 cm </t>
  </si>
  <si>
    <t>592-45304</t>
  </si>
  <si>
    <t>564 85-1112.R00</t>
  </si>
  <si>
    <t>Podklad ze štěrkodrti po zhutnění tloušťky 16 cm ŠDA 0/32</t>
  </si>
  <si>
    <t>917 86-21111.R0</t>
  </si>
  <si>
    <t xml:space="preserve">Osazení stojat. obrub. bet. s opěrou,lože z C20/25 </t>
  </si>
  <si>
    <t>592-17307.0</t>
  </si>
  <si>
    <t xml:space="preserve">Obrubník záhonový 50/5/20 cm šedý </t>
  </si>
  <si>
    <t>592-17001</t>
  </si>
  <si>
    <t xml:space="preserve">Obrubník parkový betonový 100x250x1000 mm </t>
  </si>
  <si>
    <t>592-17010</t>
  </si>
  <si>
    <t xml:space="preserve">Obrubník silniční betonový 150x250x1000 mm </t>
  </si>
  <si>
    <t>919 72-1211.R00</t>
  </si>
  <si>
    <t xml:space="preserve">Dilatační spáry vkládané vyplněné asfalt. zálivkou </t>
  </si>
  <si>
    <t>916 26-1111.R00</t>
  </si>
  <si>
    <t xml:space="preserve">Osazení obruby z kostek drobných, s boční opěrou </t>
  </si>
  <si>
    <t>583-80120</t>
  </si>
  <si>
    <t xml:space="preserve">Kostka dlažební drobná 8/10  tř.1 </t>
  </si>
  <si>
    <t>8</t>
  </si>
  <si>
    <t>Trubní vedení</t>
  </si>
  <si>
    <t>895 94-1311.R00</t>
  </si>
  <si>
    <t xml:space="preserve">Zřízení vpusti uliční z dílců typ UVB - 50 </t>
  </si>
  <si>
    <t>592-23851.0</t>
  </si>
  <si>
    <t xml:space="preserve">TBV-Q 450/300/2a dno bez výtoku - kalová prohlubeň </t>
  </si>
  <si>
    <t>592-23863.21</t>
  </si>
  <si>
    <t xml:space="preserve">TBV-Q 450/350/3a PVC skruž střed. s otvorem DN 150 </t>
  </si>
  <si>
    <t>592-23856</t>
  </si>
  <si>
    <t xml:space="preserve">TBV-Q 450/195/5c skruž horní </t>
  </si>
  <si>
    <t>592-23862</t>
  </si>
  <si>
    <t xml:space="preserve">TBV-Q 450/295/6a skruž středová </t>
  </si>
  <si>
    <t>899 10-2111.R00</t>
  </si>
  <si>
    <t xml:space="preserve">Osazení poklopu s rámem do 100 kg </t>
  </si>
  <si>
    <t>553-40380</t>
  </si>
  <si>
    <t xml:space="preserve">Mříž M1 D400 litinová DIN 19583-13 500/500 </t>
  </si>
  <si>
    <t>553-43927</t>
  </si>
  <si>
    <t xml:space="preserve">C3 koš pozink. DIN 4052 vysoký pro rám 500/300 </t>
  </si>
  <si>
    <t>592-23867.2</t>
  </si>
  <si>
    <t xml:space="preserve">TBV-Q 450/160-D betonový rám poklopu D400 </t>
  </si>
  <si>
    <t>452 11-2111.R00</t>
  </si>
  <si>
    <t xml:space="preserve">Osazení beton, prstenců pod mříže, výšky do100 mm </t>
  </si>
  <si>
    <t>592-23864</t>
  </si>
  <si>
    <t xml:space="preserve">TBV-Q 390/60/10a vyrovnávací prstenec </t>
  </si>
  <si>
    <t>452 31-1131.R00</t>
  </si>
  <si>
    <t xml:space="preserve">Desky podkladní pod potrubí z betonu C 12/15 </t>
  </si>
  <si>
    <t>877 42-5121.R00</t>
  </si>
  <si>
    <t xml:space="preserve">Výřez a montáž tvarovky z PVC na potrubí DN 600 </t>
  </si>
  <si>
    <t>871 31-3121.RT2</t>
  </si>
  <si>
    <t>Montáž trub z tvrdého PVC, gumový kroužek, DN 150 včetně dodávky trub PVC hrdlových 160x4,0x5000</t>
  </si>
  <si>
    <t>871 35-3121.RT2</t>
  </si>
  <si>
    <t>Montáž trub z tvrdého PVC, gumový kroužek, DN 200 včetně dodávky trub PVC hrdlových 200x4,9x5000</t>
  </si>
  <si>
    <t>877 31-3123.R00</t>
  </si>
  <si>
    <t xml:space="preserve">Montáž tvarovek jednoos. z PVC gum. kroužek DN 150 </t>
  </si>
  <si>
    <t>286-54599</t>
  </si>
  <si>
    <t>871 11-1107.R00</t>
  </si>
  <si>
    <t xml:space="preserve">M.plast.potrubí ve výkopu na gum.těsnění DN 400 mm </t>
  </si>
  <si>
    <t>286-16004.A</t>
  </si>
  <si>
    <t>899 62-3151.R00</t>
  </si>
  <si>
    <t xml:space="preserve">Obetonování potrubí nebo zdiva stok betonem C16/20 </t>
  </si>
  <si>
    <t>899 64-3111.R00</t>
  </si>
  <si>
    <t xml:space="preserve">Bednění pro obetonování potrubí v otevřeném výkopu </t>
  </si>
  <si>
    <t>275 31-3611.R00</t>
  </si>
  <si>
    <t xml:space="preserve">Beton základových patek prostý C 16/20 (B 20) </t>
  </si>
  <si>
    <t>594 51-11111.RT</t>
  </si>
  <si>
    <t>Dlažba z lomového kamene,lože z B 7,5 do 5 cm včetně dodávky kamene tl.10cm, třída 3</t>
  </si>
  <si>
    <t>91</t>
  </si>
  <si>
    <t>Doplňující práce na komunikaci</t>
  </si>
  <si>
    <t>915 72-1121.R00</t>
  </si>
  <si>
    <t>915 71-1121.R00</t>
  </si>
  <si>
    <t xml:space="preserve">Vodor.značení dělicích čar 12 cm plastem,nehlučné </t>
  </si>
  <si>
    <t>915 79-1112.R00</t>
  </si>
  <si>
    <t xml:space="preserve">Předznačení pro značení stopčáry, zebry, nápisů </t>
  </si>
  <si>
    <t>915 79-1111.R00</t>
  </si>
  <si>
    <t xml:space="preserve">Předznačení pro značení dělící čáry,vodící proužky </t>
  </si>
  <si>
    <t>914 00-1111.R00</t>
  </si>
  <si>
    <t xml:space="preserve">Montáž svislých dopr.značek na sloupky, konzoly </t>
  </si>
  <si>
    <t>404-44984.A</t>
  </si>
  <si>
    <t xml:space="preserve">Značka uprav přednost P4 700  fólie 1, EG 7letá </t>
  </si>
  <si>
    <t>404-45032.A</t>
  </si>
  <si>
    <t xml:space="preserve">Značka dopr příkazová C1-C14b 700 fól 1, EG 7letá </t>
  </si>
  <si>
    <t>404-45961</t>
  </si>
  <si>
    <t>Sloupek Al 60/5 hladký drážkový 3ks</t>
  </si>
  <si>
    <t>404-45962.A</t>
  </si>
  <si>
    <t xml:space="preserve">Dopravní příslušenství, patka AL 4 ks kot šroubů </t>
  </si>
  <si>
    <t>404-45976.A</t>
  </si>
  <si>
    <t xml:space="preserve">Dopravní příslušenství, objímka Al-2c průměr 60 </t>
  </si>
  <si>
    <t>99</t>
  </si>
  <si>
    <t>Staveništní přesun hmot</t>
  </si>
  <si>
    <t>979 08-2213.R00</t>
  </si>
  <si>
    <t xml:space="preserve">Vodorovná doprava suti po suchu do 1 km </t>
  </si>
  <si>
    <t>t</t>
  </si>
  <si>
    <t>979 08-2219.R00</t>
  </si>
  <si>
    <t xml:space="preserve">Příplatek za dopravu suti po suchu za další 1 km </t>
  </si>
  <si>
    <t>979 08-7212.R00</t>
  </si>
  <si>
    <t xml:space="preserve">Nakládání suti na dopravní prostředky </t>
  </si>
  <si>
    <t>979 99-0112.R00</t>
  </si>
  <si>
    <t xml:space="preserve">Poplatek za skládku suti - obalovaný asfalt </t>
  </si>
  <si>
    <t>979 99-0103.R00</t>
  </si>
  <si>
    <t xml:space="preserve">Poplatek za skládku suti - beton </t>
  </si>
  <si>
    <t>979 99-0161.R00</t>
  </si>
  <si>
    <t xml:space="preserve">Poplatek za skládku suti - dřevo </t>
  </si>
  <si>
    <t>M46</t>
  </si>
  <si>
    <t>Zemní práce při montážích</t>
  </si>
  <si>
    <t>460 51-0021.R00</t>
  </si>
  <si>
    <t xml:space="preserve">Kabelový prostup z plast.trub, DN do 10,5 cm </t>
  </si>
  <si>
    <t>345-711471.02</t>
  </si>
  <si>
    <t>460 49-0012.R00</t>
  </si>
  <si>
    <t xml:space="preserve">Zakrytí kabelu výstražnou folií PVC, šířka 33 cm </t>
  </si>
  <si>
    <t>283-141431.A</t>
  </si>
  <si>
    <t xml:space="preserve">Fólie výstražná š. 330 x 1,2 mm oranžová 3,3 m/kg </t>
  </si>
  <si>
    <t>kg</t>
  </si>
  <si>
    <t>Cenová soustava</t>
  </si>
  <si>
    <t>RTS 2012</t>
  </si>
  <si>
    <t>ing. Karel Kuchař</t>
  </si>
  <si>
    <r>
      <t xml:space="preserve">Zpracovatel projektu : </t>
    </r>
    <r>
      <rPr>
        <b/>
        <sz val="10"/>
        <rFont val="Arial CE"/>
        <charset val="238"/>
      </rPr>
      <t>NELL PROJEKT s.r.o.</t>
    </r>
  </si>
  <si>
    <t>Celkem</t>
  </si>
  <si>
    <t>2</t>
  </si>
  <si>
    <t>Rozpočet stavby</t>
  </si>
  <si>
    <t xml:space="preserve">Stavba: </t>
  </si>
  <si>
    <t xml:space="preserve">Objekt: </t>
  </si>
  <si>
    <t xml:space="preserve">JKSO: </t>
  </si>
  <si>
    <t xml:space="preserve">Část: </t>
  </si>
  <si>
    <t xml:space="preserve">Datum: </t>
  </si>
  <si>
    <t>P.Č.</t>
  </si>
  <si>
    <t>Zkrácený popis</t>
  </si>
  <si>
    <t>Výměra</t>
  </si>
  <si>
    <t>Cena jednotková</t>
  </si>
  <si>
    <t>Cena celkem</t>
  </si>
  <si>
    <t>Práce a dodávky HSV</t>
  </si>
  <si>
    <t>Vytýčení hlavních a vedlejších bodů stavby před stavbou autorizovaným geodetem</t>
  </si>
  <si>
    <t>kompl.</t>
  </si>
  <si>
    <t>vypracování TZ (vč. Souřadnic) a situace - ověřeno kulatým razítkem a dodatkem dle právních předpisů, vše 4x graficky + digitálně</t>
  </si>
  <si>
    <t>Výtýčení stávajících podzemních inženýrských sítí před zahájením zemních prací</t>
  </si>
  <si>
    <t>Vytýčení stavby v průběhu stavby</t>
  </si>
  <si>
    <t xml:space="preserve">vytýčení objektů stavby a pevných vytyčovacích bodů včetně fixace a obnovení zhotovitelem </t>
  </si>
  <si>
    <t>Geodetické zaměření skutečného stavu</t>
  </si>
  <si>
    <t>vyhotovení zaměření skutečného provedení - 6x dokumentace v listinné a digitální podobě</t>
  </si>
  <si>
    <t>Projektová dokumentace skutečného provedení stavby</t>
  </si>
  <si>
    <t xml:space="preserve">2x vyhotovení - dokumentace v listinné a digitální podobě, zakreslení změn PD, vč. Revizí, prohlášení o shodě, likvidace odpadů apod. </t>
  </si>
  <si>
    <t>Vypracování geometrických plánů pro výkup pozemků</t>
  </si>
  <si>
    <t xml:space="preserve"> geometrický plán bude zhotoven v počtu 6 kusů</t>
  </si>
  <si>
    <t>Kontrolní měření kvality prací</t>
  </si>
  <si>
    <t>v rozsahu dle platných ČSN a TP a dalších potřebných zkoušek prováděných prostřednictvím akreditovaných zkušeben</t>
  </si>
  <si>
    <t>Opravy, údržba a průběžné čištění, kropení komunikací užívaných v průvěhu stavby</t>
  </si>
  <si>
    <t>Zajištění povolení zvláštního užívání komunikací pro realizaci stavby</t>
  </si>
  <si>
    <t>Fotodokumentace stavby před zahájením stavby, v průběhu výstavby a po stavbě - zařazení fotek do fotoalba v časové posloupnosti a popisem činnosti a číslem objektů, 3 x v listinné a digitální podobě</t>
  </si>
  <si>
    <t>Náklady spojené s vybudováním zařízení</t>
  </si>
  <si>
    <t>Neuznatelné náklady</t>
  </si>
  <si>
    <t>Uznatelné náklady</t>
  </si>
  <si>
    <t>včetně dopravního značení a povolení MěU - OD, Policie ČR-DI, včetně zajištění provení dočasného dopravního značení</t>
  </si>
  <si>
    <t>VRN</t>
  </si>
  <si>
    <t>Neuznatelné položky</t>
  </si>
  <si>
    <t>162 30-1101.R00</t>
  </si>
  <si>
    <t xml:space="preserve">Vodorovné přemístění výkopku z hor.1-4 do 500 m </t>
  </si>
  <si>
    <t>181 30-1112.R00</t>
  </si>
  <si>
    <t xml:space="preserve">Rozprostření ornice, rovina, tl.10-15 cm,nad 500m2 </t>
  </si>
  <si>
    <t>182 30-1132.R00</t>
  </si>
  <si>
    <t xml:space="preserve">Rozprostření ornice, svah, tl. 10-15 cm, nad 500m2 </t>
  </si>
  <si>
    <t>180 40-1211.R00</t>
  </si>
  <si>
    <t xml:space="preserve">Založení trávníku lučního výsevem v rovině </t>
  </si>
  <si>
    <t>180 40-1213.R00</t>
  </si>
  <si>
    <t xml:space="preserve">Založení trávníku lučního výsevem ve svahu do 1:1 </t>
  </si>
  <si>
    <t>005-72472</t>
  </si>
  <si>
    <t xml:space="preserve">Směs travní luční III. - dlouhodobá PROFI </t>
  </si>
  <si>
    <t>183 10-1115.R00</t>
  </si>
  <si>
    <t xml:space="preserve">Hloub. jamek bez výměny půdy do 0,4 m3, svah 1:5 </t>
  </si>
  <si>
    <t>184 10-2111.R00</t>
  </si>
  <si>
    <t xml:space="preserve">Výsadba dřevin s balem D do 20 cm, v rovině </t>
  </si>
  <si>
    <t>026-56032</t>
  </si>
  <si>
    <t xml:space="preserve">Javor babyka-Acer campestre elsrijk, OK 10-12cm </t>
  </si>
  <si>
    <t>026-56048</t>
  </si>
  <si>
    <t>Lípa malolistá - Tilia cordata OK 10-12 cm, bal greenspire</t>
  </si>
  <si>
    <t>R-pol</t>
  </si>
  <si>
    <t>Ulmus minor umbraculifera, jilm habrovlistý OK 10 - 12</t>
  </si>
  <si>
    <t>184 90-1111.R00</t>
  </si>
  <si>
    <t xml:space="preserve">Osazení kůlů k dřevině s uvázáním, dl. kůlů do 2 m </t>
  </si>
  <si>
    <t>184 20-2111.R00</t>
  </si>
  <si>
    <t xml:space="preserve">Ukotvení dřeviny kůly D do 10 cm, dl. do 2 m </t>
  </si>
  <si>
    <t>608-50010</t>
  </si>
  <si>
    <t xml:space="preserve">Kůl vyvazovací impregnovaný 200 x 6 cm </t>
  </si>
  <si>
    <t>185 85-1111.R00</t>
  </si>
  <si>
    <t xml:space="preserve">Dovoz vody pro zálivku rostlin do 6 km </t>
  </si>
  <si>
    <t>185 85-1119.R00</t>
  </si>
  <si>
    <t xml:space="preserve">Příplatek za každý další 1 km dovozu vody </t>
  </si>
  <si>
    <t>082-11320</t>
  </si>
  <si>
    <t xml:space="preserve">Voda pitná - vodné </t>
  </si>
  <si>
    <t>103-91100</t>
  </si>
  <si>
    <t xml:space="preserve">Kůra mulčovací VL </t>
  </si>
  <si>
    <t>345-71147.02</t>
  </si>
  <si>
    <t xml:space="preserve">Trubka kabelová chránička KOPOFLEX KF 09063 </t>
  </si>
  <si>
    <t>283-14141.A</t>
  </si>
  <si>
    <t xml:space="preserve">Fólie výstražná š. 330 x 1,2 mm červená 3,3 m/kg </t>
  </si>
  <si>
    <t>892 57-1111.R00</t>
  </si>
  <si>
    <t xml:space="preserve">Zkouška těsnosti kanalizace DN do 200, vodou </t>
  </si>
  <si>
    <t>892 57-3111.R00</t>
  </si>
  <si>
    <t xml:space="preserve">Zabezpečení konců kanal. potrubí DN do 200, vodou </t>
  </si>
  <si>
    <t>sada</t>
  </si>
  <si>
    <t>894 43-2112.R00</t>
  </si>
  <si>
    <t xml:space="preserve">Osazení plastové šachty revizní prům.425 mm, Wavin </t>
  </si>
  <si>
    <t>899 30-4111.R00</t>
  </si>
  <si>
    <t xml:space="preserve">Osazení poklopu s rámem železobetonového </t>
  </si>
  <si>
    <t xml:space="preserve">Šachtové dno 425/200 </t>
  </si>
  <si>
    <t>286-97074.A</t>
  </si>
  <si>
    <t xml:space="preserve">Kus prodlužovací DN 400 délka 2000 mm </t>
  </si>
  <si>
    <t xml:space="preserve">Betonový roznášecí prstenec DN 400 </t>
  </si>
  <si>
    <t xml:space="preserve">Betonový poklop, povrch vymývaný </t>
  </si>
  <si>
    <t>Obec Tučín</t>
  </si>
  <si>
    <t xml:space="preserve">Rekapitulace </t>
  </si>
  <si>
    <t>Fotodokumentace stavby před zahájením stavby, v průběhu výstavby a po stavbě (musí být srovnatelné foto před stavbou  a po stavbě</t>
  </si>
  <si>
    <t>Podklad ze zeminy stab.vápnem, Road Mix, tl. 50 cm, včetně pojiva 2,5% vápna - sanace neúnosného podloží</t>
  </si>
  <si>
    <t xml:space="preserve">Plocha ŠDA </t>
  </si>
  <si>
    <t>50+2049+11+25</t>
  </si>
  <si>
    <t>1706x0,3</t>
  </si>
  <si>
    <t>70x0,6x1,9+8x0,6x1,5</t>
  </si>
  <si>
    <t>50%x87</t>
  </si>
  <si>
    <t>120 00-1101.R00</t>
  </si>
  <si>
    <t>Příplatek za ztížené vykopávky v blízkosti vedení</t>
  </si>
  <si>
    <t>10%x620</t>
  </si>
  <si>
    <t>2x70x1,9</t>
  </si>
  <si>
    <t>87x0,8</t>
  </si>
  <si>
    <t>20%x69,6x2,2</t>
  </si>
  <si>
    <t>80%x69,6x2,2</t>
  </si>
  <si>
    <t>162 70-1102.R00</t>
  </si>
  <si>
    <t xml:space="preserve">Vodorovné přemístění výkopku z hor.1-4 do 5000 m </t>
  </si>
  <si>
    <t>Odvoz na meziskládku</t>
  </si>
  <si>
    <t xml:space="preserve">Poplatek za meziskládku horniny 1- 4 </t>
  </si>
  <si>
    <t>199 00-00021.R0</t>
  </si>
  <si>
    <t>Dovoz z meziskládky</t>
  </si>
  <si>
    <t>171 10-1103.R00</t>
  </si>
  <si>
    <t>Uložení sypaniny do násypů zhutněných na 100% PS</t>
  </si>
  <si>
    <t>Počet z C.2. Situace</t>
  </si>
  <si>
    <t>Plocha z C.2. Situace</t>
  </si>
  <si>
    <t>Délka z C.2. Situace</t>
  </si>
  <si>
    <t>Objem z C.2. Situace a C.5. Charakteristické řezy</t>
  </si>
  <si>
    <t>620+87</t>
  </si>
  <si>
    <t>(1010-707)x1,7</t>
  </si>
  <si>
    <t>592-45304.1</t>
  </si>
  <si>
    <t xml:space="preserve">Dlažba přírodní  20x16,5x6 </t>
  </si>
  <si>
    <t xml:space="preserve">Dlažba slepecká červená 20x16,5x6 </t>
  </si>
  <si>
    <t>596 21-5041.R00</t>
  </si>
  <si>
    <t xml:space="preserve">Kladení zámkové dlažby tl. 8 cm do drtě tl. 5 cm </t>
  </si>
  <si>
    <t>Dlažba přírodní  20x16,5x8</t>
  </si>
  <si>
    <t xml:space="preserve">Obrubník silniční nájezdový 1000/150/150 šedý </t>
  </si>
  <si>
    <t>592-17476</t>
  </si>
  <si>
    <t>Vodorovné značení stopčar,zeber atd.plastem,nehluč V15, V14</t>
  </si>
  <si>
    <t>4x3</t>
  </si>
  <si>
    <t>C9a - 2 ks</t>
  </si>
  <si>
    <t>C9b - 2 ks</t>
  </si>
  <si>
    <t>C7a - 1 ks</t>
  </si>
  <si>
    <t>18/3,3</t>
  </si>
  <si>
    <t xml:space="preserve">Koleno kanalizační PP DN 150/30° </t>
  </si>
  <si>
    <t xml:space="preserve">Trubka kanal. korug. d 400 mm PR 400/6  PP </t>
  </si>
  <si>
    <t xml:space="preserve">Trubka kabelová chránička HDPE 63 </t>
  </si>
  <si>
    <t>10%x45</t>
  </si>
  <si>
    <t>Plocha ŠDA</t>
  </si>
  <si>
    <t>80%x50</t>
  </si>
  <si>
    <t>40x20%x2,2</t>
  </si>
  <si>
    <t>40x80%x2,2</t>
  </si>
  <si>
    <t>1550x0,025 kg/m2</t>
  </si>
  <si>
    <t>80x3</t>
  </si>
  <si>
    <t>Rezervní chánička pro VO.</t>
  </si>
  <si>
    <t>750/3,3</t>
  </si>
  <si>
    <t>562-88950</t>
  </si>
  <si>
    <t>Sloupek silniční směrový barevný 1200 mm s folií, Z11c</t>
  </si>
  <si>
    <t>Předláždění vjezdu očištěnou dlažbou</t>
  </si>
  <si>
    <t>50 propustek + 250 příkop, chránička</t>
  </si>
  <si>
    <t>596-910181.A</t>
  </si>
  <si>
    <t>Stabilizační zemina, včetně nákupu a dovozu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</si>
</sst>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.00\ &quot;Kč&quot;"/>
    <numFmt numFmtId="166" formatCode="0.0"/>
    <numFmt numFmtId="167" formatCode="###0;\-###0"/>
    <numFmt numFmtId="168" formatCode="###0.000;\-###0.000"/>
  </numFmts>
  <fonts count="31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MS Sans Serif"/>
      <family val="2"/>
      <charset val="238"/>
    </font>
    <font>
      <b/>
      <sz val="14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8"/>
      <color indexed="5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9" fillId="0" borderId="0"/>
    <xf numFmtId="0" fontId="20" fillId="0" borderId="0" applyAlignment="0">
      <alignment vertical="top" wrapText="1"/>
      <protection locked="0"/>
    </xf>
    <xf numFmtId="0" fontId="28" fillId="0" borderId="0"/>
    <xf numFmtId="0" fontId="29" fillId="0" borderId="0">
      <alignment vertical="top"/>
    </xf>
  </cellStyleXfs>
  <cellXfs count="26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3" fontId="5" fillId="0" borderId="59" xfId="0" applyNumberFormat="1" applyFont="1" applyFill="1" applyBorder="1" applyAlignment="1">
      <alignment horizontal="right"/>
    </xf>
    <xf numFmtId="0" fontId="9" fillId="0" borderId="45" xfId="1" applyBorder="1"/>
    <xf numFmtId="0" fontId="9" fillId="0" borderId="49" xfId="1" applyBorder="1"/>
    <xf numFmtId="0" fontId="9" fillId="0" borderId="61" xfId="1" applyNumberFormat="1" applyBorder="1"/>
    <xf numFmtId="0" fontId="8" fillId="0" borderId="53" xfId="1" applyFont="1" applyBorder="1"/>
    <xf numFmtId="0" fontId="9" fillId="0" borderId="53" xfId="1" applyBorder="1"/>
    <xf numFmtId="0" fontId="9" fillId="0" borderId="53" xfId="1" applyNumberFormat="1" applyBorder="1"/>
    <xf numFmtId="0" fontId="9" fillId="0" borderId="60" xfId="1" applyBorder="1"/>
    <xf numFmtId="0" fontId="0" fillId="3" borderId="0" xfId="0" applyFill="1" applyBorder="1"/>
    <xf numFmtId="0" fontId="0" fillId="0" borderId="44" xfId="0" applyNumberFormat="1" applyBorder="1"/>
    <xf numFmtId="0" fontId="0" fillId="0" borderId="45" xfId="0" applyBorder="1"/>
    <xf numFmtId="0" fontId="0" fillId="0" borderId="49" xfId="0" applyBorder="1"/>
    <xf numFmtId="0" fontId="5" fillId="0" borderId="62" xfId="0" applyFont="1" applyBorder="1"/>
    <xf numFmtId="3" fontId="0" fillId="0" borderId="63" xfId="0" applyNumberFormat="1" applyBorder="1"/>
    <xf numFmtId="3" fontId="0" fillId="0" borderId="64" xfId="0" applyNumberFormat="1" applyBorder="1"/>
    <xf numFmtId="3" fontId="5" fillId="0" borderId="62" xfId="0" applyNumberFormat="1" applyFont="1" applyBorder="1"/>
    <xf numFmtId="0" fontId="0" fillId="0" borderId="66" xfId="0" applyBorder="1"/>
    <xf numFmtId="4" fontId="7" fillId="0" borderId="14" xfId="0" applyNumberFormat="1" applyFont="1" applyFill="1" applyBorder="1" applyAlignment="1">
      <alignment horizontal="right"/>
    </xf>
    <xf numFmtId="0" fontId="0" fillId="0" borderId="65" xfId="0" applyBorder="1"/>
    <xf numFmtId="4" fontId="10" fillId="0" borderId="0" xfId="0" applyNumberFormat="1" applyFont="1" applyBorder="1"/>
    <xf numFmtId="4" fontId="0" fillId="0" borderId="0" xfId="0" applyNumberFormat="1" applyBorder="1"/>
    <xf numFmtId="0" fontId="20" fillId="0" borderId="0" xfId="2" applyAlignment="1">
      <alignment horizontal="left" vertical="top"/>
      <protection locked="0"/>
    </xf>
    <xf numFmtId="0" fontId="22" fillId="0" borderId="0" xfId="2" applyFont="1" applyAlignment="1" applyProtection="1">
      <alignment horizontal="left"/>
    </xf>
    <xf numFmtId="0" fontId="23" fillId="0" borderId="0" xfId="2" applyFont="1" applyAlignment="1" applyProtection="1">
      <alignment horizontal="left"/>
    </xf>
    <xf numFmtId="4" fontId="23" fillId="0" borderId="0" xfId="2" applyNumberFormat="1" applyFont="1" applyAlignment="1" applyProtection="1">
      <alignment horizontal="right"/>
    </xf>
    <xf numFmtId="4" fontId="24" fillId="0" borderId="0" xfId="2" applyNumberFormat="1" applyFont="1" applyAlignment="1" applyProtection="1">
      <alignment horizontal="right"/>
    </xf>
    <xf numFmtId="0" fontId="25" fillId="0" borderId="0" xfId="2" applyFont="1" applyAlignment="1" applyProtection="1">
      <alignment horizontal="left"/>
    </xf>
    <xf numFmtId="0" fontId="26" fillId="0" borderId="0" xfId="2" applyFont="1" applyAlignment="1" applyProtection="1">
      <alignment horizontal="left"/>
    </xf>
    <xf numFmtId="4" fontId="26" fillId="0" borderId="0" xfId="2" applyNumberFormat="1" applyFont="1" applyAlignment="1" applyProtection="1">
      <alignment horizontal="right"/>
    </xf>
    <xf numFmtId="14" fontId="26" fillId="0" borderId="0" xfId="2" applyNumberFormat="1" applyFont="1" applyAlignment="1" applyProtection="1">
      <alignment horizontal="right"/>
    </xf>
    <xf numFmtId="0" fontId="24" fillId="0" borderId="0" xfId="2" applyFont="1" applyAlignment="1" applyProtection="1">
      <alignment horizontal="left"/>
    </xf>
    <xf numFmtId="0" fontId="23" fillId="0" borderId="67" xfId="2" applyFont="1" applyBorder="1" applyAlignment="1" applyProtection="1">
      <alignment horizontal="center" vertical="center"/>
    </xf>
    <xf numFmtId="4" fontId="23" fillId="0" borderId="67" xfId="2" applyNumberFormat="1" applyFont="1" applyBorder="1" applyAlignment="1" applyProtection="1">
      <alignment horizontal="center" vertical="center" wrapText="1"/>
    </xf>
    <xf numFmtId="4" fontId="23" fillId="0" borderId="67" xfId="2" applyNumberFormat="1" applyFont="1" applyBorder="1" applyAlignment="1" applyProtection="1">
      <alignment horizontal="right" vertical="center"/>
    </xf>
    <xf numFmtId="0" fontId="27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horizontal="left" vertical="center" wrapText="1"/>
    </xf>
    <xf numFmtId="4" fontId="27" fillId="0" borderId="0" xfId="2" applyNumberFormat="1" applyFont="1" applyAlignment="1" applyProtection="1">
      <alignment horizontal="right" vertical="center"/>
    </xf>
    <xf numFmtId="4" fontId="27" fillId="0" borderId="68" xfId="2" applyNumberFormat="1" applyFont="1" applyBorder="1" applyAlignment="1" applyProtection="1">
      <alignment horizontal="right" vertical="center"/>
    </xf>
    <xf numFmtId="0" fontId="25" fillId="0" borderId="0" xfId="2" applyFont="1" applyAlignment="1" applyProtection="1">
      <alignment horizontal="left" vertical="center"/>
    </xf>
    <xf numFmtId="0" fontId="22" fillId="0" borderId="0" xfId="2" applyFont="1" applyAlignment="1" applyProtection="1">
      <alignment horizontal="left" vertical="center" wrapText="1"/>
    </xf>
    <xf numFmtId="4" fontId="25" fillId="0" borderId="0" xfId="2" applyNumberFormat="1" applyFont="1" applyAlignment="1" applyProtection="1">
      <alignment horizontal="right" vertical="center"/>
    </xf>
    <xf numFmtId="4" fontId="25" fillId="0" borderId="68" xfId="2" applyNumberFormat="1" applyFont="1" applyBorder="1" applyAlignment="1" applyProtection="1">
      <alignment horizontal="right" vertical="center"/>
    </xf>
    <xf numFmtId="167" fontId="26" fillId="0" borderId="69" xfId="2" applyNumberFormat="1" applyFont="1" applyBorder="1" applyAlignment="1" applyProtection="1">
      <alignment horizontal="right"/>
    </xf>
    <xf numFmtId="0" fontId="25" fillId="0" borderId="70" xfId="2" applyFont="1" applyBorder="1" applyAlignment="1" applyProtection="1">
      <alignment horizontal="left" wrapText="1"/>
    </xf>
    <xf numFmtId="0" fontId="23" fillId="0" borderId="70" xfId="2" applyFont="1" applyBorder="1" applyAlignment="1" applyProtection="1">
      <alignment horizontal="center" wrapText="1"/>
    </xf>
    <xf numFmtId="168" fontId="23" fillId="0" borderId="70" xfId="2" applyNumberFormat="1" applyFont="1" applyBorder="1" applyAlignment="1" applyProtection="1"/>
    <xf numFmtId="4" fontId="23" fillId="0" borderId="70" xfId="2" applyNumberFormat="1" applyFont="1" applyBorder="1" applyAlignment="1" applyProtection="1"/>
    <xf numFmtId="4" fontId="23" fillId="0" borderId="71" xfId="2" applyNumberFormat="1" applyFont="1" applyBorder="1" applyAlignment="1" applyProtection="1"/>
    <xf numFmtId="4" fontId="20" fillId="0" borderId="0" xfId="2" applyNumberFormat="1" applyAlignment="1">
      <alignment horizontal="left" vertical="top"/>
      <protection locked="0"/>
    </xf>
    <xf numFmtId="0" fontId="23" fillId="0" borderId="70" xfId="2" applyFont="1" applyBorder="1" applyAlignment="1" applyProtection="1">
      <alignment horizontal="left" wrapText="1"/>
    </xf>
    <xf numFmtId="167" fontId="8" fillId="0" borderId="69" xfId="0" applyNumberFormat="1" applyFont="1" applyBorder="1" applyAlignment="1" applyProtection="1">
      <alignment horizontal="right"/>
    </xf>
    <xf numFmtId="0" fontId="25" fillId="0" borderId="70" xfId="0" applyFont="1" applyBorder="1" applyAlignment="1" applyProtection="1">
      <alignment horizontal="left" wrapText="1"/>
    </xf>
    <xf numFmtId="168" fontId="23" fillId="0" borderId="70" xfId="0" applyNumberFormat="1" applyFont="1" applyBorder="1" applyAlignment="1" applyProtection="1"/>
    <xf numFmtId="4" fontId="23" fillId="0" borderId="70" xfId="0" applyNumberFormat="1" applyFont="1" applyBorder="1" applyAlignment="1" applyProtection="1"/>
    <xf numFmtId="4" fontId="23" fillId="0" borderId="71" xfId="0" applyNumberFormat="1" applyFont="1" applyBorder="1" applyAlignment="1" applyProtection="1"/>
    <xf numFmtId="0" fontId="23" fillId="0" borderId="70" xfId="0" applyFont="1" applyBorder="1" applyAlignment="1" applyProtection="1">
      <alignment horizontal="left" wrapText="1"/>
    </xf>
    <xf numFmtId="0" fontId="23" fillId="0" borderId="70" xfId="0" applyFont="1" applyBorder="1" applyAlignment="1" applyProtection="1">
      <alignment horizontal="center" wrapText="1"/>
    </xf>
    <xf numFmtId="0" fontId="20" fillId="0" borderId="0" xfId="2" applyFont="1" applyAlignment="1">
      <alignment horizontal="left" vertical="top"/>
      <protection locked="0"/>
    </xf>
    <xf numFmtId="4" fontId="20" fillId="0" borderId="0" xfId="2" applyNumberFormat="1" applyAlignment="1">
      <alignment horizontal="right" vertical="top"/>
      <protection locked="0"/>
    </xf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30" fillId="0" borderId="13" xfId="1" applyFont="1" applyFill="1" applyBorder="1" applyAlignment="1">
      <alignment horizontal="left" wrapText="1" indent="1"/>
    </xf>
    <xf numFmtId="0" fontId="0" fillId="0" borderId="0" xfId="0" applyFill="1"/>
    <xf numFmtId="0" fontId="0" fillId="0" borderId="6" xfId="0" applyFill="1" applyBorder="1"/>
    <xf numFmtId="9" fontId="30" fillId="0" borderId="13" xfId="1" applyNumberFormat="1" applyFont="1" applyFill="1" applyBorder="1" applyAlignment="1">
      <alignment horizontal="left" wrapText="1" indent="1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21" fillId="0" borderId="0" xfId="2" applyFont="1" applyAlignment="1" applyProtection="1">
      <alignment horizontal="center"/>
    </xf>
  </cellXfs>
  <cellStyles count="5">
    <cellStyle name="Normální" xfId="0" builtinId="0"/>
    <cellStyle name="Normální 2" xfId="2"/>
    <cellStyle name="normální_POL.XLS" xfId="1"/>
    <cellStyle name="Standaard_Blad1_3" xfId="3"/>
    <cellStyle name="Styl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2009/Lipn&#237;k/SO%2002_vv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3/T&#283;&#353;etice/SP%2017_9_2013/Rozpo&#269;et/Rozpo&#269;et%20T&#283;&#353;etice%2017_9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K/B&#225;nov/Rozpo&#269;et%208_10_2013/Rozpocet_Banov_8_10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Zden&#283;k/CENIKY/Pracovni%20REHAU/REHAU%20VIO-cen&#237;k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RA&#352;/SERVIS%20-%20MAN/PODKLADY/Nab&#237;dka%20signo%20-%20admin.%20budov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2/Hranice%20Hrom&#367;vka%2023_2012/DSP%203_2_2013/Rozpo&#269;et_Regenerace%20s&#237;dli&#353;t&#283;%20Hrom&#367;vka%20III.etap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3/Rokytnice/DSP_10_9_2013/DSP-4_9_2013/Rokytnice_rozpo&#269;et%209_9_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r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1"/>
      <sheetName val="P-101"/>
      <sheetName val="položkový rozpočet"/>
      <sheetName val="Slepý"/>
    </sheetNames>
    <sheetDataSet>
      <sheetData sheetId="0" refreshError="1">
        <row r="4">
          <cell r="A4" t="str">
            <v>2</v>
          </cell>
          <cell r="C4" t="str">
            <v>Zpevněné plochy</v>
          </cell>
        </row>
        <row r="6">
          <cell r="A6" t="str">
            <v>3-3522-469</v>
          </cell>
          <cell r="C6" t="str">
            <v>Revit. prostoru mezi ul. Osecká a Bratrská - 1.et.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 celkem"/>
      <sheetName val="Rekapitulace celkem"/>
      <sheetName val="Krycí list SO 01"/>
      <sheetName val="Rekapitulace SO 01"/>
      <sheetName val="Položky SO 01"/>
      <sheetName val="Krycí list SO 02"/>
      <sheetName val="Rekapitulace SO 02"/>
      <sheetName val="Položky SO 02"/>
      <sheetName val="Krycí list SO 03"/>
      <sheetName val="Rekapitulace SO 03"/>
      <sheetName val="Položky SO 03"/>
      <sheetName val="Krycí list SO 04"/>
      <sheetName val="Rekapitulace SO 04"/>
      <sheetName val="Položky SO 04"/>
      <sheetName val="Krycí list SO 05"/>
      <sheetName val="Rekapitulace SO 05"/>
      <sheetName val="Položky SO 05"/>
      <sheetName val="Krycí list SO 06"/>
      <sheetName val="Rekapitulace SO 06"/>
      <sheetName val="Položky SO 06"/>
      <sheetName val="VRN"/>
      <sheetName val="List1"/>
    </sheetNames>
    <sheetDataSet>
      <sheetData sheetId="0"/>
      <sheetData sheetId="1"/>
      <sheetData sheetId="2">
        <row r="7">
          <cell r="G7">
            <v>0</v>
          </cell>
        </row>
        <row r="32">
          <cell r="F32">
            <v>6716377.7199999988</v>
          </cell>
        </row>
      </sheetData>
      <sheetData sheetId="3">
        <row r="13">
          <cell r="E13">
            <v>6709535.7199999988</v>
          </cell>
          <cell r="F13">
            <v>6842</v>
          </cell>
          <cell r="G13">
            <v>0</v>
          </cell>
          <cell r="H13">
            <v>0</v>
          </cell>
          <cell r="I13">
            <v>0</v>
          </cell>
        </row>
        <row r="19">
          <cell r="H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 celkem"/>
      <sheetName val="Rekapitulace celkem"/>
      <sheetName val="Krycí list SO 01-U"/>
      <sheetName val="Rekapitulace SO 01-U"/>
      <sheetName val="Položky SO O1-U"/>
      <sheetName val="Krycí list SO 01-N"/>
      <sheetName val="Rekapitulace SO 01-N"/>
      <sheetName val="Položky SO O1-N"/>
      <sheetName val="Krycí list SO 02-U"/>
      <sheetName val="Rekapitulace SO 02-U"/>
      <sheetName val="Položky SO 02-U"/>
      <sheetName val="Krycí list SO 02-N"/>
      <sheetName val="Rekapitulace SO 02-N"/>
      <sheetName val="Položky SO 02-N"/>
      <sheetName val="VRN"/>
    </sheetNames>
    <sheetDataSet>
      <sheetData sheetId="0"/>
      <sheetData sheetId="1"/>
      <sheetData sheetId="2"/>
      <sheetData sheetId="3"/>
      <sheetData sheetId="4">
        <row r="7">
          <cell r="B7" t="str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0" refreshError="1"/>
      <sheetData sheetId="1" refreshError="1"/>
      <sheetData sheetId="2">
        <row r="11">
          <cell r="B11">
            <v>18.2</v>
          </cell>
        </row>
        <row r="12">
          <cell r="B12">
            <v>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Komunikace a zpevn."/>
      <sheetName val="Hřiště"/>
      <sheetName val="Kontejnerová stání"/>
      <sheetName val="Mobiliář"/>
      <sheetName val="Veget. úpravy"/>
      <sheetName val="VO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Rozpočet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SO 01"/>
      <sheetName val="SO 02"/>
      <sheetName val="SO 03"/>
      <sheetName val="SO 04"/>
      <sheetName val="SO 05"/>
      <sheetName val="Lis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>
      <selection activeCell="F32" sqref="F3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1.85546875" customWidth="1"/>
    <col min="6" max="6" width="20" customWidth="1"/>
    <col min="7" max="7" width="13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348</v>
      </c>
      <c r="D4" s="10"/>
      <c r="E4" s="10"/>
      <c r="F4" s="182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68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236" t="s">
        <v>254</v>
      </c>
      <c r="D7" s="237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236" t="s">
        <v>347</v>
      </c>
      <c r="D8" s="237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255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238"/>
      <c r="F11" s="239"/>
      <c r="G11" s="240"/>
    </row>
    <row r="12" spans="1:57" ht="28.5" customHeight="1" thickBot="1" x14ac:dyDescent="0.25">
      <c r="A12" s="31" t="s">
        <v>15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57" ht="15.95" customHeight="1" x14ac:dyDescent="0.2">
      <c r="A14" s="40"/>
      <c r="B14" s="41" t="s">
        <v>18</v>
      </c>
      <c r="C14" s="42">
        <f>'Rekapitulace celkem'!Dodavka</f>
        <v>0</v>
      </c>
      <c r="D14" s="43" t="s">
        <v>291</v>
      </c>
      <c r="E14" s="44"/>
      <c r="F14" s="45"/>
      <c r="G14" s="42">
        <f>'Rekapitulace celkem'!VRN</f>
        <v>0</v>
      </c>
    </row>
    <row r="15" spans="1:57" ht="15.95" customHeight="1" x14ac:dyDescent="0.2">
      <c r="A15" s="40" t="s">
        <v>19</v>
      </c>
      <c r="B15" s="41" t="s">
        <v>20</v>
      </c>
      <c r="C15" s="42">
        <f>'Rekapitulace celkem'!Mont</f>
        <v>0</v>
      </c>
      <c r="D15" s="24"/>
      <c r="E15" s="46"/>
      <c r="F15" s="47"/>
      <c r="G15" s="42"/>
    </row>
    <row r="16" spans="1:57" ht="15.95" customHeight="1" x14ac:dyDescent="0.2">
      <c r="A16" s="40" t="s">
        <v>21</v>
      </c>
      <c r="B16" s="41" t="s">
        <v>22</v>
      </c>
      <c r="C16" s="42">
        <f>'Rekapitulace celkem'!HSV</f>
        <v>0</v>
      </c>
      <c r="D16" s="24"/>
      <c r="E16" s="46"/>
      <c r="F16" s="47"/>
      <c r="G16" s="42"/>
    </row>
    <row r="17" spans="1:7" ht="15.95" customHeight="1" x14ac:dyDescent="0.2">
      <c r="A17" s="48" t="s">
        <v>23</v>
      </c>
      <c r="B17" s="41" t="s">
        <v>24</v>
      </c>
      <c r="C17" s="42">
        <f>'Rekapitulace celkem'!PSV</f>
        <v>0</v>
      </c>
      <c r="D17" s="24"/>
      <c r="E17" s="46"/>
      <c r="F17" s="47"/>
      <c r="G17" s="42"/>
    </row>
    <row r="18" spans="1:7" ht="15.95" customHeight="1" x14ac:dyDescent="0.2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26</v>
      </c>
      <c r="B20" s="41"/>
      <c r="C20" s="42">
        <f>'Rekapitulace celkem'!HZS</f>
        <v>0</v>
      </c>
      <c r="D20" s="24"/>
      <c r="E20" s="46"/>
      <c r="F20" s="47"/>
      <c r="G20" s="42"/>
    </row>
    <row r="21" spans="1:7" ht="15.95" customHeight="1" x14ac:dyDescent="0.2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v>0</v>
      </c>
    </row>
    <row r="22" spans="1:7" ht="15.95" customHeight="1" thickBot="1" x14ac:dyDescent="0.25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'Rekapitulace celkem'!VRN</f>
        <v>0</v>
      </c>
    </row>
    <row r="23" spans="1:7" x14ac:dyDescent="0.2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x14ac:dyDescent="0.2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x14ac:dyDescent="0.2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x14ac:dyDescent="0.2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x14ac:dyDescent="0.2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x14ac:dyDescent="0.2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x14ac:dyDescent="0.2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8" x14ac:dyDescent="0.2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42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241"/>
      <c r="C37" s="241"/>
      <c r="D37" s="241"/>
      <c r="E37" s="241"/>
      <c r="F37" s="241"/>
      <c r="G37" s="241"/>
      <c r="H37" t="s">
        <v>4</v>
      </c>
    </row>
    <row r="38" spans="1:8" ht="12.75" customHeight="1" x14ac:dyDescent="0.2">
      <c r="A38" s="68"/>
      <c r="B38" s="241"/>
      <c r="C38" s="241"/>
      <c r="D38" s="241"/>
      <c r="E38" s="241"/>
      <c r="F38" s="241"/>
      <c r="G38" s="241"/>
      <c r="H38" t="s">
        <v>4</v>
      </c>
    </row>
    <row r="39" spans="1:8" x14ac:dyDescent="0.2">
      <c r="A39" s="68"/>
      <c r="B39" s="241"/>
      <c r="C39" s="241"/>
      <c r="D39" s="241"/>
      <c r="E39" s="241"/>
      <c r="F39" s="241"/>
      <c r="G39" s="241"/>
      <c r="H39" t="s">
        <v>4</v>
      </c>
    </row>
    <row r="40" spans="1:8" x14ac:dyDescent="0.2">
      <c r="A40" s="68"/>
      <c r="B40" s="241"/>
      <c r="C40" s="241"/>
      <c r="D40" s="241"/>
      <c r="E40" s="241"/>
      <c r="F40" s="241"/>
      <c r="G40" s="241"/>
      <c r="H40" t="s">
        <v>4</v>
      </c>
    </row>
    <row r="41" spans="1:8" x14ac:dyDescent="0.2">
      <c r="A41" s="68"/>
      <c r="B41" s="241"/>
      <c r="C41" s="241"/>
      <c r="D41" s="241"/>
      <c r="E41" s="241"/>
      <c r="F41" s="241"/>
      <c r="G41" s="241"/>
      <c r="H41" t="s">
        <v>4</v>
      </c>
    </row>
    <row r="42" spans="1:8" x14ac:dyDescent="0.2">
      <c r="A42" s="68"/>
      <c r="B42" s="241"/>
      <c r="C42" s="241"/>
      <c r="D42" s="241"/>
      <c r="E42" s="241"/>
      <c r="F42" s="241"/>
      <c r="G42" s="241"/>
      <c r="H42" t="s">
        <v>4</v>
      </c>
    </row>
    <row r="43" spans="1:8" x14ac:dyDescent="0.2">
      <c r="A43" s="68"/>
      <c r="B43" s="241"/>
      <c r="C43" s="241"/>
      <c r="D43" s="241"/>
      <c r="E43" s="241"/>
      <c r="F43" s="241"/>
      <c r="G43" s="241"/>
      <c r="H43" t="s">
        <v>4</v>
      </c>
    </row>
    <row r="44" spans="1:8" x14ac:dyDescent="0.2">
      <c r="A44" s="68"/>
      <c r="B44" s="241"/>
      <c r="C44" s="241"/>
      <c r="D44" s="241"/>
      <c r="E44" s="241"/>
      <c r="F44" s="241"/>
      <c r="G44" s="241"/>
      <c r="H44" t="s">
        <v>4</v>
      </c>
    </row>
    <row r="45" spans="1:8" ht="3" customHeight="1" x14ac:dyDescent="0.2">
      <c r="A45" s="68"/>
      <c r="B45" s="241"/>
      <c r="C45" s="241"/>
      <c r="D45" s="241"/>
      <c r="E45" s="241"/>
      <c r="F45" s="241"/>
      <c r="G45" s="241"/>
      <c r="H45" t="s">
        <v>4</v>
      </c>
    </row>
    <row r="46" spans="1:8" x14ac:dyDescent="0.2">
      <c r="B46" s="235"/>
      <c r="C46" s="235"/>
      <c r="D46" s="235"/>
      <c r="E46" s="235"/>
      <c r="F46" s="235"/>
      <c r="G46" s="235"/>
    </row>
    <row r="47" spans="1:8" x14ac:dyDescent="0.2">
      <c r="B47" s="235"/>
      <c r="C47" s="235"/>
      <c r="D47" s="235"/>
      <c r="E47" s="235"/>
      <c r="F47" s="235"/>
      <c r="G47" s="235"/>
    </row>
    <row r="48" spans="1:8" x14ac:dyDescent="0.2">
      <c r="B48" s="235"/>
      <c r="C48" s="235"/>
      <c r="D48" s="235"/>
      <c r="E48" s="235"/>
      <c r="F48" s="235"/>
      <c r="G48" s="235"/>
    </row>
    <row r="49" spans="2:7" x14ac:dyDescent="0.2">
      <c r="B49" s="235"/>
      <c r="C49" s="235"/>
      <c r="D49" s="235"/>
      <c r="E49" s="235"/>
      <c r="F49" s="235"/>
      <c r="G49" s="235"/>
    </row>
    <row r="50" spans="2:7" x14ac:dyDescent="0.2">
      <c r="B50" s="235"/>
      <c r="C50" s="235"/>
      <c r="D50" s="235"/>
      <c r="E50" s="235"/>
      <c r="F50" s="235"/>
      <c r="G50" s="235"/>
    </row>
    <row r="51" spans="2:7" x14ac:dyDescent="0.2">
      <c r="B51" s="235"/>
      <c r="C51" s="235"/>
      <c r="D51" s="235"/>
      <c r="E51" s="235"/>
      <c r="F51" s="235"/>
      <c r="G51" s="235"/>
    </row>
    <row r="52" spans="2:7" x14ac:dyDescent="0.2">
      <c r="B52" s="235"/>
      <c r="C52" s="235"/>
      <c r="D52" s="235"/>
      <c r="E52" s="235"/>
      <c r="F52" s="235"/>
      <c r="G52" s="235"/>
    </row>
    <row r="53" spans="2:7" x14ac:dyDescent="0.2">
      <c r="B53" s="235"/>
      <c r="C53" s="235"/>
      <c r="D53" s="235"/>
      <c r="E53" s="235"/>
      <c r="F53" s="235"/>
      <c r="G53" s="235"/>
    </row>
    <row r="54" spans="2:7" x14ac:dyDescent="0.2">
      <c r="B54" s="235"/>
      <c r="C54" s="235"/>
      <c r="D54" s="235"/>
      <c r="E54" s="235"/>
      <c r="F54" s="235"/>
      <c r="G54" s="235"/>
    </row>
    <row r="55" spans="2:7" x14ac:dyDescent="0.2">
      <c r="B55" s="235"/>
      <c r="C55" s="235"/>
      <c r="D55" s="235"/>
      <c r="E55" s="235"/>
      <c r="F55" s="235"/>
      <c r="G55" s="23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4294967293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workbookViewId="0">
      <selection activeCell="H20" sqref="H2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43" t="s">
        <v>5</v>
      </c>
      <c r="B1" s="244"/>
      <c r="C1" s="69" t="s">
        <v>68</v>
      </c>
      <c r="D1" s="70"/>
      <c r="E1" s="71"/>
      <c r="F1" s="70"/>
      <c r="G1" s="72"/>
      <c r="H1" s="73"/>
      <c r="I1" s="183"/>
      <c r="J1" s="184"/>
    </row>
    <row r="2" spans="1:57" ht="13.5" thickBot="1" x14ac:dyDescent="0.25">
      <c r="A2" s="245" t="s">
        <v>1</v>
      </c>
      <c r="B2" s="246"/>
      <c r="C2" s="75" t="str">
        <f>'Krycí list celkem'!nazevobjektu</f>
        <v xml:space="preserve">Rekapitulace </v>
      </c>
      <c r="D2" s="76"/>
      <c r="E2" s="77"/>
      <c r="F2" s="76"/>
      <c r="G2" s="247"/>
      <c r="H2" s="247"/>
      <c r="I2" s="247"/>
      <c r="J2" s="185"/>
    </row>
    <row r="3" spans="1:57" ht="13.5" thickTop="1" x14ac:dyDescent="0.2">
      <c r="F3" s="11"/>
    </row>
    <row r="4" spans="1:57" ht="19.5" customHeight="1" x14ac:dyDescent="0.25">
      <c r="A4" s="248" t="s">
        <v>43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57" ht="13.5" thickBot="1" x14ac:dyDescent="0.25"/>
    <row r="6" spans="1:57" s="11" customFormat="1" ht="13.5" thickBot="1" x14ac:dyDescent="0.25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  <c r="J6" s="186" t="s">
        <v>256</v>
      </c>
    </row>
    <row r="7" spans="1:57" s="11" customFormat="1" ht="24.75" customHeight="1" x14ac:dyDescent="0.2">
      <c r="A7" s="170" t="str">
        <f>'[3]Položky SO O1-U'!B7</f>
        <v>1</v>
      </c>
      <c r="B7" s="249" t="s">
        <v>289</v>
      </c>
      <c r="C7" s="249"/>
      <c r="D7" s="250"/>
      <c r="E7" s="171">
        <f>'Rekapitulace-U'!E13</f>
        <v>0</v>
      </c>
      <c r="F7" s="171">
        <f>'Rekapitulace-U'!F13</f>
        <v>0</v>
      </c>
      <c r="G7" s="171">
        <f>'Rekapitulace-U'!G13</f>
        <v>0</v>
      </c>
      <c r="H7" s="171">
        <f>'Rekapitulace-U'!H13</f>
        <v>0</v>
      </c>
      <c r="I7" s="171">
        <f>'Rekapitulace-U'!I13</f>
        <v>0</v>
      </c>
      <c r="J7" s="187">
        <f>SUM(E7:I7)</f>
        <v>0</v>
      </c>
    </row>
    <row r="8" spans="1:57" s="11" customFormat="1" ht="24.75" customHeight="1" thickBot="1" x14ac:dyDescent="0.25">
      <c r="A8" s="170" t="s">
        <v>257</v>
      </c>
      <c r="B8" s="251" t="s">
        <v>288</v>
      </c>
      <c r="C8" s="251"/>
      <c r="D8" s="252"/>
      <c r="E8" s="171">
        <f>'Rekapitulace-N'!E12</f>
        <v>0</v>
      </c>
      <c r="F8" s="172">
        <f>'Rekapitulace-N'!F12</f>
        <v>0</v>
      </c>
      <c r="G8" s="172">
        <f>'Rekapitulace-N'!G12</f>
        <v>0</v>
      </c>
      <c r="H8" s="172">
        <f>'Rekapitulace-N'!H11</f>
        <v>0</v>
      </c>
      <c r="I8" s="173">
        <f>'Rekapitulace-N'!I12</f>
        <v>0</v>
      </c>
      <c r="J8" s="188">
        <f t="shared" ref="J8" si="0">SUM(E8:I8)</f>
        <v>0</v>
      </c>
    </row>
    <row r="9" spans="1:57" s="94" customFormat="1" ht="13.5" thickBot="1" x14ac:dyDescent="0.25">
      <c r="A9" s="89"/>
      <c r="B9" s="81" t="s">
        <v>49</v>
      </c>
      <c r="C9" s="81"/>
      <c r="D9" s="90"/>
      <c r="E9" s="91">
        <f t="shared" ref="E9:J9" si="1">SUM(E7:E8)</f>
        <v>0</v>
      </c>
      <c r="F9" s="92">
        <f t="shared" si="1"/>
        <v>0</v>
      </c>
      <c r="G9" s="92">
        <f t="shared" si="1"/>
        <v>0</v>
      </c>
      <c r="H9" s="92">
        <f t="shared" si="1"/>
        <v>0</v>
      </c>
      <c r="I9" s="93">
        <f t="shared" si="1"/>
        <v>0</v>
      </c>
      <c r="J9" s="189">
        <f t="shared" si="1"/>
        <v>0</v>
      </c>
    </row>
    <row r="10" spans="1:57" x14ac:dyDescent="0.2">
      <c r="A10" s="87"/>
      <c r="B10" s="87"/>
      <c r="C10" s="87"/>
      <c r="D10" s="87"/>
      <c r="E10" s="87"/>
      <c r="F10" s="87"/>
      <c r="G10" s="87"/>
      <c r="H10" s="87"/>
      <c r="I10" s="87"/>
    </row>
    <row r="11" spans="1:57" ht="19.5" customHeight="1" x14ac:dyDescent="0.25">
      <c r="A11" s="242" t="s">
        <v>50</v>
      </c>
      <c r="B11" s="242"/>
      <c r="C11" s="242"/>
      <c r="D11" s="242"/>
      <c r="E11" s="242"/>
      <c r="F11" s="242"/>
      <c r="G11" s="242"/>
      <c r="H11" s="242"/>
      <c r="I11" s="242"/>
      <c r="J11" s="242"/>
      <c r="BA11" s="30"/>
      <c r="BB11" s="30"/>
      <c r="BC11" s="30"/>
      <c r="BD11" s="30"/>
      <c r="BE11" s="30"/>
    </row>
    <row r="12" spans="1:57" ht="13.5" thickBot="1" x14ac:dyDescent="0.25">
      <c r="A12" s="97"/>
      <c r="B12" s="97"/>
      <c r="C12" s="97"/>
      <c r="D12" s="97"/>
      <c r="E12" s="97"/>
      <c r="F12" s="97"/>
      <c r="G12" s="97"/>
      <c r="H12" s="97"/>
      <c r="I12" s="97"/>
    </row>
    <row r="13" spans="1:57" x14ac:dyDescent="0.2">
      <c r="A13" s="98" t="s">
        <v>51</v>
      </c>
      <c r="B13" s="99"/>
      <c r="C13" s="99"/>
      <c r="D13" s="100"/>
      <c r="E13" s="101" t="s">
        <v>52</v>
      </c>
      <c r="F13" s="102" t="s">
        <v>53</v>
      </c>
      <c r="G13" s="103" t="s">
        <v>54</v>
      </c>
      <c r="H13" s="190"/>
      <c r="I13" s="104"/>
      <c r="J13" s="105" t="s">
        <v>52</v>
      </c>
    </row>
    <row r="14" spans="1:57" x14ac:dyDescent="0.2">
      <c r="A14" s="106" t="s">
        <v>17</v>
      </c>
      <c r="B14" s="107"/>
      <c r="C14" s="107"/>
      <c r="D14" s="108"/>
      <c r="E14" s="109">
        <f>VRN!F9</f>
        <v>0</v>
      </c>
      <c r="F14" s="110">
        <v>0</v>
      </c>
      <c r="G14" s="111">
        <f>J9</f>
        <v>0</v>
      </c>
      <c r="H14" s="26"/>
      <c r="I14" s="191"/>
      <c r="J14" s="113">
        <f>E14+F14*G14/100</f>
        <v>0</v>
      </c>
      <c r="BA14">
        <v>8</v>
      </c>
    </row>
    <row r="15" spans="1:57" ht="13.5" thickBot="1" x14ac:dyDescent="0.25">
      <c r="A15" s="114"/>
      <c r="B15" s="115" t="s">
        <v>55</v>
      </c>
      <c r="C15" s="116"/>
      <c r="D15" s="117"/>
      <c r="E15" s="118"/>
      <c r="F15" s="119"/>
      <c r="G15" s="119"/>
      <c r="H15" s="192"/>
      <c r="I15" s="192"/>
      <c r="J15" s="174">
        <f>J14</f>
        <v>0</v>
      </c>
    </row>
    <row r="16" spans="1:57" x14ac:dyDescent="0.2">
      <c r="A16" s="97"/>
      <c r="B16" s="97"/>
      <c r="C16" s="97"/>
      <c r="D16" s="97"/>
      <c r="E16" s="97"/>
      <c r="F16" s="97"/>
      <c r="G16" s="97"/>
      <c r="H16" s="97"/>
      <c r="I16" s="97"/>
    </row>
    <row r="17" spans="2:9" x14ac:dyDescent="0.2">
      <c r="B17" s="94"/>
      <c r="F17" s="120"/>
      <c r="G17" s="121"/>
      <c r="H17" s="193"/>
      <c r="I17" s="194"/>
    </row>
    <row r="18" spans="2:9" x14ac:dyDescent="0.2">
      <c r="F18" s="120"/>
      <c r="G18" s="121"/>
      <c r="H18" s="121"/>
      <c r="I18" s="194"/>
    </row>
    <row r="19" spans="2:9" x14ac:dyDescent="0.2">
      <c r="F19" s="120"/>
      <c r="G19" s="121"/>
      <c r="H19" s="121"/>
      <c r="I19" s="194"/>
    </row>
    <row r="20" spans="2:9" x14ac:dyDescent="0.2">
      <c r="F20" s="120"/>
      <c r="G20" s="121"/>
      <c r="H20" s="121"/>
      <c r="I20" s="122"/>
    </row>
    <row r="21" spans="2:9" x14ac:dyDescent="0.2">
      <c r="F21" s="120"/>
      <c r="G21" s="121"/>
      <c r="H21" s="121"/>
      <c r="I21" s="122"/>
    </row>
    <row r="22" spans="2:9" x14ac:dyDescent="0.2">
      <c r="F22" s="120"/>
      <c r="G22" s="121"/>
      <c r="H22" s="121"/>
      <c r="I22" s="122"/>
    </row>
    <row r="23" spans="2:9" x14ac:dyDescent="0.2">
      <c r="F23" s="120"/>
      <c r="G23" s="121"/>
      <c r="H23" s="121"/>
      <c r="I23" s="122"/>
    </row>
    <row r="24" spans="2:9" x14ac:dyDescent="0.2">
      <c r="F24" s="120"/>
      <c r="G24" s="121"/>
      <c r="H24" s="121"/>
      <c r="I24" s="122"/>
    </row>
    <row r="25" spans="2:9" x14ac:dyDescent="0.2">
      <c r="F25" s="120"/>
      <c r="G25" s="121"/>
      <c r="H25" s="121"/>
      <c r="I25" s="122"/>
    </row>
    <row r="26" spans="2:9" x14ac:dyDescent="0.2">
      <c r="F26" s="120"/>
      <c r="G26" s="121"/>
      <c r="H26" s="121"/>
      <c r="I26" s="122"/>
    </row>
    <row r="27" spans="2:9" x14ac:dyDescent="0.2">
      <c r="F27" s="120"/>
      <c r="G27" s="121"/>
      <c r="H27" s="121"/>
      <c r="I27" s="122"/>
    </row>
    <row r="28" spans="2:9" x14ac:dyDescent="0.2">
      <c r="F28" s="120"/>
      <c r="G28" s="121"/>
      <c r="H28" s="121"/>
      <c r="I28" s="122"/>
    </row>
    <row r="29" spans="2:9" x14ac:dyDescent="0.2">
      <c r="F29" s="120"/>
      <c r="G29" s="121"/>
      <c r="H29" s="121"/>
      <c r="I29" s="122"/>
    </row>
    <row r="30" spans="2:9" x14ac:dyDescent="0.2">
      <c r="F30" s="120"/>
      <c r="G30" s="121"/>
      <c r="H30" s="121"/>
      <c r="I30" s="122"/>
    </row>
    <row r="31" spans="2:9" x14ac:dyDescent="0.2">
      <c r="F31" s="120"/>
      <c r="G31" s="121"/>
      <c r="H31" s="121"/>
      <c r="I31" s="122"/>
    </row>
    <row r="32" spans="2:9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</sheetData>
  <mergeCells count="7">
    <mergeCell ref="A11:J11"/>
    <mergeCell ref="A1:B1"/>
    <mergeCell ref="A2:B2"/>
    <mergeCell ref="G2:I2"/>
    <mergeCell ref="A4:J4"/>
    <mergeCell ref="B7:D7"/>
    <mergeCell ref="B8:D8"/>
  </mergeCells>
  <pageMargins left="0.59055118110236227" right="0.39370078740157483" top="0.98425196850393704" bottom="0.98425196850393704" header="0.51181102362204722" footer="0.51181102362204722"/>
  <pageSetup paperSize="9" scale="91" fitToHeight="0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F32" sqref="F3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8.7109375" customWidth="1"/>
    <col min="7" max="7" width="13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69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68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236" t="s">
        <v>254</v>
      </c>
      <c r="D7" s="237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236" t="s">
        <v>347</v>
      </c>
      <c r="D8" s="237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255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238"/>
      <c r="F11" s="239"/>
      <c r="G11" s="240"/>
    </row>
    <row r="12" spans="1:57" ht="28.5" customHeight="1" thickBot="1" x14ac:dyDescent="0.25">
      <c r="A12" s="31" t="s">
        <v>15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57" ht="15.95" customHeight="1" x14ac:dyDescent="0.2">
      <c r="A14" s="40"/>
      <c r="B14" s="41" t="s">
        <v>18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19</v>
      </c>
      <c r="B15" s="41" t="s">
        <v>20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21</v>
      </c>
      <c r="B16" s="41" t="s">
        <v>22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23</v>
      </c>
      <c r="B17" s="41" t="s">
        <v>24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x14ac:dyDescent="0.2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x14ac:dyDescent="0.2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x14ac:dyDescent="0.2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x14ac:dyDescent="0.2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x14ac:dyDescent="0.2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x14ac:dyDescent="0.2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x14ac:dyDescent="0.2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8" x14ac:dyDescent="0.2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42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241"/>
      <c r="C37" s="241"/>
      <c r="D37" s="241"/>
      <c r="E37" s="241"/>
      <c r="F37" s="241"/>
      <c r="G37" s="241"/>
      <c r="H37" t="s">
        <v>4</v>
      </c>
    </row>
    <row r="38" spans="1:8" ht="12.75" customHeight="1" x14ac:dyDescent="0.2">
      <c r="A38" s="68"/>
      <c r="B38" s="241"/>
      <c r="C38" s="241"/>
      <c r="D38" s="241"/>
      <c r="E38" s="241"/>
      <c r="F38" s="241"/>
      <c r="G38" s="241"/>
      <c r="H38" t="s">
        <v>4</v>
      </c>
    </row>
    <row r="39" spans="1:8" x14ac:dyDescent="0.2">
      <c r="A39" s="68"/>
      <c r="B39" s="241"/>
      <c r="C39" s="241"/>
      <c r="D39" s="241"/>
      <c r="E39" s="241"/>
      <c r="F39" s="241"/>
      <c r="G39" s="241"/>
      <c r="H39" t="s">
        <v>4</v>
      </c>
    </row>
    <row r="40" spans="1:8" x14ac:dyDescent="0.2">
      <c r="A40" s="68"/>
      <c r="B40" s="241"/>
      <c r="C40" s="241"/>
      <c r="D40" s="241"/>
      <c r="E40" s="241"/>
      <c r="F40" s="241"/>
      <c r="G40" s="241"/>
      <c r="H40" t="s">
        <v>4</v>
      </c>
    </row>
    <row r="41" spans="1:8" x14ac:dyDescent="0.2">
      <c r="A41" s="68"/>
      <c r="B41" s="241"/>
      <c r="C41" s="241"/>
      <c r="D41" s="241"/>
      <c r="E41" s="241"/>
      <c r="F41" s="241"/>
      <c r="G41" s="241"/>
      <c r="H41" t="s">
        <v>4</v>
      </c>
    </row>
    <row r="42" spans="1:8" x14ac:dyDescent="0.2">
      <c r="A42" s="68"/>
      <c r="B42" s="241"/>
      <c r="C42" s="241"/>
      <c r="D42" s="241"/>
      <c r="E42" s="241"/>
      <c r="F42" s="241"/>
      <c r="G42" s="241"/>
      <c r="H42" t="s">
        <v>4</v>
      </c>
    </row>
    <row r="43" spans="1:8" x14ac:dyDescent="0.2">
      <c r="A43" s="68"/>
      <c r="B43" s="241"/>
      <c r="C43" s="241"/>
      <c r="D43" s="241"/>
      <c r="E43" s="241"/>
      <c r="F43" s="241"/>
      <c r="G43" s="241"/>
      <c r="H43" t="s">
        <v>4</v>
      </c>
    </row>
    <row r="44" spans="1:8" x14ac:dyDescent="0.2">
      <c r="A44" s="68"/>
      <c r="B44" s="241"/>
      <c r="C44" s="241"/>
      <c r="D44" s="241"/>
      <c r="E44" s="241"/>
      <c r="F44" s="241"/>
      <c r="G44" s="241"/>
      <c r="H44" t="s">
        <v>4</v>
      </c>
    </row>
    <row r="45" spans="1:8" ht="3" customHeight="1" x14ac:dyDescent="0.2">
      <c r="A45" s="68"/>
      <c r="B45" s="241"/>
      <c r="C45" s="241"/>
      <c r="D45" s="241"/>
      <c r="E45" s="241"/>
      <c r="F45" s="241"/>
      <c r="G45" s="241"/>
      <c r="H45" t="s">
        <v>4</v>
      </c>
    </row>
    <row r="46" spans="1:8" x14ac:dyDescent="0.2">
      <c r="B46" s="235"/>
      <c r="C46" s="235"/>
      <c r="D46" s="235"/>
      <c r="E46" s="235"/>
      <c r="F46" s="235"/>
      <c r="G46" s="235"/>
    </row>
    <row r="47" spans="1:8" x14ac:dyDescent="0.2">
      <c r="B47" s="235"/>
      <c r="C47" s="235"/>
      <c r="D47" s="235"/>
      <c r="E47" s="235"/>
      <c r="F47" s="235"/>
      <c r="G47" s="235"/>
    </row>
    <row r="48" spans="1:8" x14ac:dyDescent="0.2">
      <c r="B48" s="235"/>
      <c r="C48" s="235"/>
      <c r="D48" s="235"/>
      <c r="E48" s="235"/>
      <c r="F48" s="235"/>
      <c r="G48" s="235"/>
    </row>
    <row r="49" spans="2:7" x14ac:dyDescent="0.2">
      <c r="B49" s="235"/>
      <c r="C49" s="235"/>
      <c r="D49" s="235"/>
      <c r="E49" s="235"/>
      <c r="F49" s="235"/>
      <c r="G49" s="235"/>
    </row>
    <row r="50" spans="2:7" x14ac:dyDescent="0.2">
      <c r="B50" s="235"/>
      <c r="C50" s="235"/>
      <c r="D50" s="235"/>
      <c r="E50" s="235"/>
      <c r="F50" s="235"/>
      <c r="G50" s="235"/>
    </row>
    <row r="51" spans="2:7" x14ac:dyDescent="0.2">
      <c r="B51" s="235"/>
      <c r="C51" s="235"/>
      <c r="D51" s="235"/>
      <c r="E51" s="235"/>
      <c r="F51" s="235"/>
      <c r="G51" s="235"/>
    </row>
    <row r="52" spans="2:7" x14ac:dyDescent="0.2">
      <c r="B52" s="235"/>
      <c r="C52" s="235"/>
      <c r="D52" s="235"/>
      <c r="E52" s="235"/>
      <c r="F52" s="235"/>
      <c r="G52" s="235"/>
    </row>
    <row r="53" spans="2:7" x14ac:dyDescent="0.2">
      <c r="B53" s="235"/>
      <c r="C53" s="235"/>
      <c r="D53" s="235"/>
      <c r="E53" s="235"/>
      <c r="F53" s="235"/>
      <c r="G53" s="235"/>
    </row>
    <row r="54" spans="2:7" x14ac:dyDescent="0.2">
      <c r="B54" s="235"/>
      <c r="C54" s="235"/>
      <c r="D54" s="235"/>
      <c r="E54" s="235"/>
      <c r="F54" s="235"/>
      <c r="G54" s="235"/>
    </row>
    <row r="55" spans="2:7" x14ac:dyDescent="0.2">
      <c r="B55" s="235"/>
      <c r="C55" s="235"/>
      <c r="D55" s="235"/>
      <c r="E55" s="235"/>
      <c r="F55" s="235"/>
      <c r="G55" s="23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0"/>
  <sheetViews>
    <sheetView topLeftCell="A4" workbookViewId="0">
      <selection activeCell="E9" sqref="E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43" t="s">
        <v>5</v>
      </c>
      <c r="B1" s="244"/>
      <c r="C1" s="69" t="str">
        <f>CONCATENATE(cislostavby," ",nazevstavby)</f>
        <v xml:space="preserve"> Výstavba cyklostezky Tučín - Želatovice</v>
      </c>
      <c r="D1" s="70"/>
      <c r="E1" s="71"/>
      <c r="F1" s="70"/>
      <c r="G1" s="72"/>
      <c r="H1" s="73"/>
      <c r="I1" s="74"/>
    </row>
    <row r="2" spans="1:57" ht="13.5" thickBot="1" x14ac:dyDescent="0.25">
      <c r="A2" s="245" t="s">
        <v>1</v>
      </c>
      <c r="B2" s="246"/>
      <c r="C2" s="75" t="str">
        <f>CONCATENATE(cisloobjektu," ",nazevobjektu)</f>
        <v xml:space="preserve"> Uznatelné položky</v>
      </c>
      <c r="D2" s="76"/>
      <c r="E2" s="77"/>
      <c r="F2" s="76"/>
      <c r="G2" s="247"/>
      <c r="H2" s="247"/>
      <c r="I2" s="253"/>
    </row>
    <row r="3" spans="1:57" ht="13.5" thickTop="1" x14ac:dyDescent="0.2">
      <c r="F3" s="11"/>
    </row>
    <row r="4" spans="1:57" ht="19.5" customHeight="1" x14ac:dyDescent="0.25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57" s="11" customFormat="1" x14ac:dyDescent="0.2">
      <c r="A7" s="170" t="str">
        <f>'Položky-U'!B7</f>
        <v>1</v>
      </c>
      <c r="B7" s="86" t="str">
        <f>'Položky-U'!C7</f>
        <v>Zemní práce</v>
      </c>
      <c r="C7" s="87"/>
      <c r="D7" s="88"/>
      <c r="E7" s="171">
        <f>'Položky-U'!BA60</f>
        <v>0</v>
      </c>
      <c r="F7" s="172">
        <f>'Položky-U'!BB60</f>
        <v>0</v>
      </c>
      <c r="G7" s="172">
        <f>'Položky-U'!BC60</f>
        <v>0</v>
      </c>
      <c r="H7" s="172">
        <f>'Položky-U'!BD60</f>
        <v>0</v>
      </c>
      <c r="I7" s="173">
        <f>'Položky-U'!BE60</f>
        <v>0</v>
      </c>
    </row>
    <row r="8" spans="1:57" s="11" customFormat="1" x14ac:dyDescent="0.2">
      <c r="A8" s="170" t="str">
        <f>'Položky-U'!B61</f>
        <v>5</v>
      </c>
      <c r="B8" s="86" t="str">
        <f>'Položky-U'!C61</f>
        <v>Komunikace</v>
      </c>
      <c r="C8" s="87"/>
      <c r="D8" s="88"/>
      <c r="E8" s="171">
        <f>'Položky-U'!BA99</f>
        <v>0</v>
      </c>
      <c r="F8" s="172">
        <f>'Položky-U'!BB99</f>
        <v>0</v>
      </c>
      <c r="G8" s="172">
        <f>'Položky-U'!BC99</f>
        <v>0</v>
      </c>
      <c r="H8" s="172">
        <f>'Položky-U'!BD99</f>
        <v>0</v>
      </c>
      <c r="I8" s="173">
        <f>'Položky-U'!BE99</f>
        <v>0</v>
      </c>
    </row>
    <row r="9" spans="1:57" s="11" customFormat="1" x14ac:dyDescent="0.2">
      <c r="A9" s="170" t="str">
        <f>'Položky-U'!B100</f>
        <v>8</v>
      </c>
      <c r="B9" s="86" t="str">
        <f>'Položky-U'!C100</f>
        <v>Trubní vedení</v>
      </c>
      <c r="C9" s="87"/>
      <c r="D9" s="88"/>
      <c r="E9" s="171">
        <f>'Položky-U'!G137</f>
        <v>0</v>
      </c>
      <c r="F9" s="172">
        <f>'Položky-U'!BB137</f>
        <v>0</v>
      </c>
      <c r="G9" s="172">
        <f>'Položky-U'!BC137</f>
        <v>0</v>
      </c>
      <c r="H9" s="172">
        <f>'Položky-U'!BD137</f>
        <v>0</v>
      </c>
      <c r="I9" s="173">
        <f>'Položky-U'!BE137</f>
        <v>0</v>
      </c>
    </row>
    <row r="10" spans="1:57" s="11" customFormat="1" x14ac:dyDescent="0.2">
      <c r="A10" s="170" t="str">
        <f>'Položky-U'!B138</f>
        <v>91</v>
      </c>
      <c r="B10" s="86" t="str">
        <f>'Položky-U'!C138</f>
        <v>Doplňující práce na komunikaci</v>
      </c>
      <c r="C10" s="87"/>
      <c r="D10" s="88"/>
      <c r="E10" s="171">
        <f>'Položky-U'!BA157</f>
        <v>0</v>
      </c>
      <c r="F10" s="172">
        <f>'Položky-U'!BB157</f>
        <v>0</v>
      </c>
      <c r="G10" s="172">
        <f>'Položky-U'!BC157</f>
        <v>0</v>
      </c>
      <c r="H10" s="172">
        <f>'Položky-U'!BD157</f>
        <v>0</v>
      </c>
      <c r="I10" s="173">
        <f>'Položky-U'!BE157</f>
        <v>0</v>
      </c>
    </row>
    <row r="11" spans="1:57" s="11" customFormat="1" x14ac:dyDescent="0.2">
      <c r="A11" s="170" t="str">
        <f>'Položky-U'!B158</f>
        <v>99</v>
      </c>
      <c r="B11" s="86" t="str">
        <f>'Položky-U'!C158</f>
        <v>Staveništní přesun hmot</v>
      </c>
      <c r="C11" s="87"/>
      <c r="D11" s="88"/>
      <c r="E11" s="171">
        <f>'Položky-U'!BA165</f>
        <v>0</v>
      </c>
      <c r="F11" s="172">
        <f>'Položky-U'!BB165</f>
        <v>0</v>
      </c>
      <c r="G11" s="172">
        <f>'Položky-U'!BC165</f>
        <v>0</v>
      </c>
      <c r="H11" s="172">
        <f>'Položky-U'!BD165</f>
        <v>0</v>
      </c>
      <c r="I11" s="173">
        <f>'Položky-U'!BE165</f>
        <v>0</v>
      </c>
    </row>
    <row r="12" spans="1:57" s="11" customFormat="1" ht="13.5" thickBot="1" x14ac:dyDescent="0.25">
      <c r="A12" s="170" t="str">
        <f>'Položky-U'!B166</f>
        <v>M46</v>
      </c>
      <c r="B12" s="86" t="str">
        <f>'Položky-U'!C166</f>
        <v>Zemní práce při montážích</v>
      </c>
      <c r="C12" s="87"/>
      <c r="D12" s="88"/>
      <c r="E12" s="171">
        <f>'Položky-U'!BA173</f>
        <v>0</v>
      </c>
      <c r="F12" s="172">
        <f>'Položky-U'!BB173</f>
        <v>0</v>
      </c>
      <c r="G12" s="172">
        <f>'Položky-U'!BC173</f>
        <v>0</v>
      </c>
      <c r="H12" s="172">
        <f>'Položky-U'!BD173</f>
        <v>0</v>
      </c>
      <c r="I12" s="173">
        <f>'Položky-U'!BE173</f>
        <v>0</v>
      </c>
    </row>
    <row r="13" spans="1:57" s="94" customFormat="1" ht="13.5" thickBot="1" x14ac:dyDescent="0.25">
      <c r="A13" s="89"/>
      <c r="B13" s="81" t="s">
        <v>49</v>
      </c>
      <c r="C13" s="81"/>
      <c r="D13" s="90"/>
      <c r="E13" s="91">
        <f>SUM(E7:E12)</f>
        <v>0</v>
      </c>
      <c r="F13" s="92">
        <f>SUM(F7:F12)</f>
        <v>0</v>
      </c>
      <c r="G13" s="92">
        <f>SUM(G7:G12)</f>
        <v>0</v>
      </c>
      <c r="H13" s="92">
        <f>SUM(H7:H12)</f>
        <v>0</v>
      </c>
      <c r="I13" s="93">
        <f>SUM(I7:I12)</f>
        <v>0</v>
      </c>
    </row>
    <row r="14" spans="1:57" x14ac:dyDescent="0.2">
      <c r="A14" s="87"/>
      <c r="B14" s="87"/>
      <c r="C14" s="87"/>
      <c r="D14" s="87"/>
      <c r="E14" s="87"/>
      <c r="F14" s="87"/>
      <c r="G14" s="87"/>
      <c r="H14" s="87"/>
      <c r="I14" s="87"/>
    </row>
    <row r="15" spans="1:57" ht="19.5" customHeight="1" x14ac:dyDescent="0.25">
      <c r="A15" s="95" t="s">
        <v>50</v>
      </c>
      <c r="B15" s="95"/>
      <c r="C15" s="95"/>
      <c r="D15" s="95"/>
      <c r="E15" s="95"/>
      <c r="F15" s="95"/>
      <c r="G15" s="96"/>
      <c r="H15" s="95"/>
      <c r="I15" s="95"/>
      <c r="BA15" s="30"/>
      <c r="BB15" s="30"/>
      <c r="BC15" s="30"/>
      <c r="BD15" s="30"/>
      <c r="BE15" s="30"/>
    </row>
    <row r="16" spans="1:57" ht="13.5" thickBot="1" x14ac:dyDescent="0.25">
      <c r="A16" s="97"/>
      <c r="B16" s="97"/>
      <c r="C16" s="97"/>
      <c r="D16" s="97"/>
      <c r="E16" s="97"/>
      <c r="F16" s="97"/>
      <c r="G16" s="97"/>
      <c r="H16" s="97"/>
      <c r="I16" s="97"/>
    </row>
    <row r="17" spans="1:53" x14ac:dyDescent="0.2">
      <c r="A17" s="98" t="s">
        <v>51</v>
      </c>
      <c r="B17" s="99"/>
      <c r="C17" s="99"/>
      <c r="D17" s="100"/>
      <c r="E17" s="101" t="s">
        <v>52</v>
      </c>
      <c r="F17" s="102" t="s">
        <v>53</v>
      </c>
      <c r="G17" s="103" t="s">
        <v>54</v>
      </c>
      <c r="H17" s="104"/>
      <c r="I17" s="105" t="s">
        <v>52</v>
      </c>
    </row>
    <row r="18" spans="1:53" x14ac:dyDescent="0.2">
      <c r="A18" s="106"/>
      <c r="B18" s="107"/>
      <c r="C18" s="107"/>
      <c r="D18" s="108"/>
      <c r="E18" s="109"/>
      <c r="F18" s="110"/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8</v>
      </c>
    </row>
    <row r="19" spans="1:53" ht="13.5" thickBot="1" x14ac:dyDescent="0.25">
      <c r="A19" s="114"/>
      <c r="B19" s="115" t="s">
        <v>55</v>
      </c>
      <c r="C19" s="116"/>
      <c r="D19" s="117"/>
      <c r="E19" s="118"/>
      <c r="F19" s="119"/>
      <c r="G19" s="119"/>
      <c r="H19" s="254">
        <f>SUM(H18:H18)</f>
        <v>0</v>
      </c>
      <c r="I19" s="255"/>
    </row>
    <row r="20" spans="1:53" x14ac:dyDescent="0.2">
      <c r="A20" s="97"/>
      <c r="B20" s="97"/>
      <c r="C20" s="97"/>
      <c r="D20" s="97"/>
      <c r="E20" s="97"/>
      <c r="F20" s="97"/>
      <c r="G20" s="97"/>
      <c r="H20" s="97"/>
      <c r="I20" s="97"/>
    </row>
    <row r="21" spans="1:53" x14ac:dyDescent="0.2">
      <c r="B21" s="94"/>
      <c r="F21" s="120"/>
      <c r="G21" s="121"/>
      <c r="H21" s="121"/>
      <c r="I21" s="122"/>
    </row>
    <row r="22" spans="1:53" x14ac:dyDescent="0.2">
      <c r="F22" s="120"/>
      <c r="G22" s="121"/>
      <c r="H22" s="121"/>
      <c r="I22" s="122"/>
    </row>
    <row r="23" spans="1:53" x14ac:dyDescent="0.2">
      <c r="F23" s="120"/>
      <c r="G23" s="121"/>
      <c r="H23" s="121"/>
      <c r="I23" s="122"/>
    </row>
    <row r="24" spans="1:53" x14ac:dyDescent="0.2">
      <c r="F24" s="120"/>
      <c r="G24" s="121"/>
      <c r="H24" s="121"/>
      <c r="I24" s="122"/>
    </row>
    <row r="25" spans="1:53" x14ac:dyDescent="0.2">
      <c r="F25" s="120"/>
      <c r="G25" s="121"/>
      <c r="H25" s="121"/>
      <c r="I25" s="122"/>
    </row>
    <row r="26" spans="1:53" x14ac:dyDescent="0.2">
      <c r="F26" s="120"/>
      <c r="G26" s="121"/>
      <c r="H26" s="121"/>
      <c r="I26" s="122"/>
    </row>
    <row r="27" spans="1:53" x14ac:dyDescent="0.2">
      <c r="F27" s="120"/>
      <c r="G27" s="121"/>
      <c r="H27" s="121"/>
      <c r="I27" s="122"/>
    </row>
    <row r="28" spans="1:53" x14ac:dyDescent="0.2">
      <c r="F28" s="120"/>
      <c r="G28" s="121"/>
      <c r="H28" s="121"/>
      <c r="I28" s="122"/>
    </row>
    <row r="29" spans="1:53" x14ac:dyDescent="0.2">
      <c r="F29" s="120"/>
      <c r="G29" s="121"/>
      <c r="H29" s="121"/>
      <c r="I29" s="122"/>
    </row>
    <row r="30" spans="1:53" x14ac:dyDescent="0.2">
      <c r="F30" s="120"/>
      <c r="G30" s="121"/>
      <c r="H30" s="121"/>
      <c r="I30" s="122"/>
    </row>
    <row r="31" spans="1:53" x14ac:dyDescent="0.2">
      <c r="F31" s="120"/>
      <c r="G31" s="121"/>
      <c r="H31" s="121"/>
      <c r="I31" s="122"/>
    </row>
    <row r="32" spans="1:53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  <row r="70" spans="6:9" x14ac:dyDescent="0.2">
      <c r="F70" s="120"/>
      <c r="G70" s="121"/>
      <c r="H70" s="121"/>
      <c r="I70" s="122"/>
    </row>
  </sheetData>
  <mergeCells count="4">
    <mergeCell ref="A1:B1"/>
    <mergeCell ref="A2:B2"/>
    <mergeCell ref="G2:I2"/>
    <mergeCell ref="H19:I19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46"/>
  <sheetViews>
    <sheetView showGridLines="0" showZeros="0" topLeftCell="A37" zoomScaleNormal="100" workbookViewId="0">
      <selection activeCell="H55" sqref="H55"/>
    </sheetView>
  </sheetViews>
  <sheetFormatPr defaultRowHeight="12.75" x14ac:dyDescent="0.2"/>
  <cols>
    <col min="1" max="1" width="3.85546875" style="123" customWidth="1"/>
    <col min="2" max="2" width="13.28515625" style="123" customWidth="1"/>
    <col min="3" max="3" width="40.42578125" style="123" customWidth="1"/>
    <col min="4" max="4" width="5.5703125" style="123" customWidth="1"/>
    <col min="5" max="5" width="8.5703125" style="164" customWidth="1"/>
    <col min="6" max="6" width="9.85546875" style="123" customWidth="1"/>
    <col min="7" max="7" width="12.140625" style="123" customWidth="1"/>
    <col min="8" max="8" width="15.7109375" style="123" customWidth="1"/>
    <col min="9" max="16384" width="9.140625" style="123"/>
  </cols>
  <sheetData>
    <row r="1" spans="1:104" ht="15.75" x14ac:dyDescent="0.25">
      <c r="A1" s="260" t="s">
        <v>56</v>
      </c>
      <c r="B1" s="260"/>
      <c r="C1" s="260"/>
      <c r="D1" s="260"/>
      <c r="E1" s="260"/>
      <c r="F1" s="260"/>
      <c r="G1" s="260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261" t="s">
        <v>5</v>
      </c>
      <c r="B3" s="262"/>
      <c r="C3" s="128" t="str">
        <f>CONCATENATE(cislostavby," ",nazevstavby)</f>
        <v xml:space="preserve"> Výstavba cyklostezky Tučín - Želatovice</v>
      </c>
      <c r="D3" s="129"/>
      <c r="E3" s="130"/>
      <c r="F3" s="131">
        <f>'Rekapitulace-U'!H1</f>
        <v>0</v>
      </c>
      <c r="G3" s="129"/>
      <c r="H3" s="175"/>
    </row>
    <row r="4" spans="1:104" ht="13.5" thickBot="1" x14ac:dyDescent="0.25">
      <c r="A4" s="263" t="s">
        <v>1</v>
      </c>
      <c r="B4" s="264"/>
      <c r="C4" s="132" t="str">
        <f>CONCATENATE(cisloobjektu," ",nazevobjektu)</f>
        <v xml:space="preserve"> Uznatelné položky</v>
      </c>
      <c r="D4" s="133"/>
      <c r="E4" s="265"/>
      <c r="F4" s="265"/>
      <c r="G4" s="265"/>
      <c r="H4" s="176"/>
    </row>
    <row r="5" spans="1:104" ht="13.5" thickTop="1" x14ac:dyDescent="0.2">
      <c r="A5" s="134"/>
      <c r="B5" s="135"/>
      <c r="C5" s="135"/>
      <c r="D5" s="124"/>
      <c r="E5" s="136"/>
      <c r="F5" s="124"/>
      <c r="G5" s="137"/>
      <c r="J5" s="162"/>
    </row>
    <row r="6" spans="1:104" x14ac:dyDescent="0.2">
      <c r="A6" s="138" t="s">
        <v>57</v>
      </c>
      <c r="B6" s="139" t="s">
        <v>58</v>
      </c>
      <c r="C6" s="139" t="s">
        <v>59</v>
      </c>
      <c r="D6" s="139" t="s">
        <v>60</v>
      </c>
      <c r="E6" s="140" t="s">
        <v>61</v>
      </c>
      <c r="F6" s="139" t="s">
        <v>62</v>
      </c>
      <c r="G6" s="141" t="s">
        <v>63</v>
      </c>
      <c r="H6" s="141" t="s">
        <v>252</v>
      </c>
    </row>
    <row r="7" spans="1:104" x14ac:dyDescent="0.2">
      <c r="A7" s="142" t="s">
        <v>64</v>
      </c>
      <c r="B7" s="143" t="s">
        <v>65</v>
      </c>
      <c r="C7" s="144" t="s">
        <v>66</v>
      </c>
      <c r="D7" s="145"/>
      <c r="E7" s="146"/>
      <c r="F7" s="146"/>
      <c r="G7" s="147"/>
      <c r="H7" s="177"/>
      <c r="I7" s="148"/>
      <c r="O7" s="149">
        <v>1</v>
      </c>
    </row>
    <row r="8" spans="1:104" x14ac:dyDescent="0.2">
      <c r="A8" s="150">
        <v>1</v>
      </c>
      <c r="B8" s="151" t="s">
        <v>70</v>
      </c>
      <c r="C8" s="152" t="s">
        <v>71</v>
      </c>
      <c r="D8" s="153" t="s">
        <v>72</v>
      </c>
      <c r="E8" s="154">
        <v>21</v>
      </c>
      <c r="F8" s="154"/>
      <c r="G8" s="155">
        <f t="shared" ref="G8:G58" si="0">E8*F8</f>
        <v>0</v>
      </c>
      <c r="H8" s="178" t="s">
        <v>253</v>
      </c>
      <c r="O8" s="149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t="shared" ref="BA8:BA58" si="1">IF(AZ8=1,G8,0)</f>
        <v>0</v>
      </c>
      <c r="BB8" s="123">
        <f t="shared" ref="BB8:BB58" si="2">IF(AZ8=2,G8,0)</f>
        <v>0</v>
      </c>
      <c r="BC8" s="123">
        <f t="shared" ref="BC8:BC58" si="3">IF(AZ8=3,G8,0)</f>
        <v>0</v>
      </c>
      <c r="BD8" s="123">
        <f t="shared" ref="BD8:BD58" si="4">IF(AZ8=4,G8,0)</f>
        <v>0</v>
      </c>
      <c r="BE8" s="123">
        <f t="shared" ref="BE8:BE58" si="5">IF(AZ8=5,G8,0)</f>
        <v>0</v>
      </c>
      <c r="CZ8" s="123">
        <v>0</v>
      </c>
    </row>
    <row r="9" spans="1:104" x14ac:dyDescent="0.2">
      <c r="A9" s="233"/>
      <c r="B9" s="234"/>
      <c r="C9" s="256" t="s">
        <v>371</v>
      </c>
      <c r="D9" s="257"/>
      <c r="E9" s="257"/>
      <c r="F9" s="257"/>
      <c r="G9" s="258"/>
      <c r="H9" s="179"/>
      <c r="O9" s="149">
        <v>3</v>
      </c>
    </row>
    <row r="10" spans="1:104" x14ac:dyDescent="0.2">
      <c r="A10" s="150">
        <v>2</v>
      </c>
      <c r="B10" s="151" t="s">
        <v>73</v>
      </c>
      <c r="C10" s="152" t="s">
        <v>74</v>
      </c>
      <c r="D10" s="153" t="s">
        <v>72</v>
      </c>
      <c r="E10" s="154">
        <v>21</v>
      </c>
      <c r="F10" s="154"/>
      <c r="G10" s="155">
        <f t="shared" si="0"/>
        <v>0</v>
      </c>
      <c r="H10" s="178" t="s">
        <v>253</v>
      </c>
      <c r="O10" s="149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5.0000000000000002E-5</v>
      </c>
    </row>
    <row r="11" spans="1:104" x14ac:dyDescent="0.2">
      <c r="A11" s="150">
        <v>3</v>
      </c>
      <c r="B11" s="151" t="s">
        <v>75</v>
      </c>
      <c r="C11" s="152" t="s">
        <v>76</v>
      </c>
      <c r="D11" s="153" t="s">
        <v>77</v>
      </c>
      <c r="E11" s="154">
        <v>408</v>
      </c>
      <c r="F11" s="154"/>
      <c r="G11" s="155">
        <f t="shared" si="0"/>
        <v>0</v>
      </c>
      <c r="H11" s="178" t="s">
        <v>253</v>
      </c>
      <c r="O11" s="149">
        <v>2</v>
      </c>
      <c r="AA11" s="123">
        <v>12</v>
      </c>
      <c r="AB11" s="123">
        <v>0</v>
      </c>
      <c r="AC11" s="123">
        <v>3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x14ac:dyDescent="0.2">
      <c r="A12" s="233"/>
      <c r="B12" s="234"/>
      <c r="C12" s="256" t="s">
        <v>372</v>
      </c>
      <c r="D12" s="257"/>
      <c r="E12" s="257"/>
      <c r="F12" s="257"/>
      <c r="G12" s="258"/>
      <c r="H12" s="179"/>
      <c r="O12" s="149">
        <v>3</v>
      </c>
    </row>
    <row r="13" spans="1:104" x14ac:dyDescent="0.2">
      <c r="A13" s="150">
        <v>4</v>
      </c>
      <c r="B13" s="151" t="s">
        <v>78</v>
      </c>
      <c r="C13" s="152" t="s">
        <v>79</v>
      </c>
      <c r="D13" s="153" t="s">
        <v>77</v>
      </c>
      <c r="E13" s="154">
        <v>408</v>
      </c>
      <c r="F13" s="154"/>
      <c r="G13" s="155">
        <f t="shared" si="0"/>
        <v>0</v>
      </c>
      <c r="H13" s="178" t="s">
        <v>253</v>
      </c>
      <c r="O13" s="149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5.0000000000000002E-5</v>
      </c>
    </row>
    <row r="14" spans="1:104" x14ac:dyDescent="0.2">
      <c r="A14" s="150">
        <v>5</v>
      </c>
      <c r="B14" s="151" t="s">
        <v>80</v>
      </c>
      <c r="C14" s="152" t="s">
        <v>81</v>
      </c>
      <c r="D14" s="153" t="s">
        <v>82</v>
      </c>
      <c r="E14" s="154">
        <v>185</v>
      </c>
      <c r="F14" s="154"/>
      <c r="G14" s="155">
        <f t="shared" si="0"/>
        <v>0</v>
      </c>
      <c r="H14" s="178" t="s">
        <v>253</v>
      </c>
      <c r="O14" s="149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x14ac:dyDescent="0.2">
      <c r="A15" s="233"/>
      <c r="B15" s="234"/>
      <c r="C15" s="256" t="s">
        <v>373</v>
      </c>
      <c r="D15" s="257"/>
      <c r="E15" s="257"/>
      <c r="F15" s="257"/>
      <c r="G15" s="258"/>
      <c r="H15" s="179"/>
      <c r="O15" s="149">
        <v>3</v>
      </c>
    </row>
    <row r="16" spans="1:104" x14ac:dyDescent="0.2">
      <c r="A16" s="150">
        <v>6</v>
      </c>
      <c r="B16" s="151" t="s">
        <v>83</v>
      </c>
      <c r="C16" s="152" t="s">
        <v>84</v>
      </c>
      <c r="D16" s="153" t="s">
        <v>77</v>
      </c>
      <c r="E16" s="154">
        <v>190</v>
      </c>
      <c r="F16" s="154"/>
      <c r="G16" s="155">
        <f t="shared" si="0"/>
        <v>0</v>
      </c>
      <c r="H16" s="179"/>
      <c r="O16" s="149">
        <v>2</v>
      </c>
      <c r="AA16" s="123">
        <v>12</v>
      </c>
      <c r="AB16" s="123">
        <v>0</v>
      </c>
      <c r="AC16" s="123">
        <v>6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x14ac:dyDescent="0.2">
      <c r="A17" s="233"/>
      <c r="B17" s="234"/>
      <c r="C17" s="256" t="s">
        <v>372</v>
      </c>
      <c r="D17" s="257"/>
      <c r="E17" s="257"/>
      <c r="F17" s="257"/>
      <c r="G17" s="258"/>
      <c r="H17" s="179"/>
      <c r="O17" s="149">
        <v>3</v>
      </c>
    </row>
    <row r="18" spans="1:104" x14ac:dyDescent="0.2">
      <c r="A18" s="150">
        <v>7</v>
      </c>
      <c r="B18" s="151" t="s">
        <v>85</v>
      </c>
      <c r="C18" s="152" t="s">
        <v>86</v>
      </c>
      <c r="D18" s="153" t="s">
        <v>77</v>
      </c>
      <c r="E18" s="154">
        <v>8</v>
      </c>
      <c r="F18" s="154"/>
      <c r="G18" s="155">
        <f t="shared" si="0"/>
        <v>0</v>
      </c>
      <c r="H18" s="178" t="s">
        <v>253</v>
      </c>
      <c r="O18" s="149">
        <v>2</v>
      </c>
      <c r="AA18" s="123">
        <v>12</v>
      </c>
      <c r="AB18" s="123">
        <v>0</v>
      </c>
      <c r="AC18" s="123">
        <v>7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x14ac:dyDescent="0.2">
      <c r="A19" s="233"/>
      <c r="B19" s="234"/>
      <c r="C19" s="256" t="s">
        <v>372</v>
      </c>
      <c r="D19" s="257"/>
      <c r="E19" s="257"/>
      <c r="F19" s="257"/>
      <c r="G19" s="258"/>
      <c r="H19" s="179"/>
      <c r="O19" s="149">
        <v>3</v>
      </c>
    </row>
    <row r="20" spans="1:104" x14ac:dyDescent="0.2">
      <c r="A20" s="150">
        <v>8</v>
      </c>
      <c r="B20" s="151" t="s">
        <v>87</v>
      </c>
      <c r="C20" s="152" t="s">
        <v>88</v>
      </c>
      <c r="D20" s="153" t="s">
        <v>77</v>
      </c>
      <c r="E20" s="154">
        <v>8</v>
      </c>
      <c r="F20" s="154"/>
      <c r="G20" s="155">
        <f t="shared" si="0"/>
        <v>0</v>
      </c>
      <c r="H20" s="178" t="s">
        <v>253</v>
      </c>
      <c r="O20" s="149">
        <v>2</v>
      </c>
      <c r="AA20" s="123">
        <v>12</v>
      </c>
      <c r="AB20" s="123">
        <v>0</v>
      </c>
      <c r="AC20" s="123">
        <v>8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x14ac:dyDescent="0.2">
      <c r="A21" s="150">
        <v>9</v>
      </c>
      <c r="B21" s="151" t="s">
        <v>89</v>
      </c>
      <c r="C21" s="152" t="s">
        <v>90</v>
      </c>
      <c r="D21" s="153" t="s">
        <v>77</v>
      </c>
      <c r="E21" s="154">
        <v>8</v>
      </c>
      <c r="F21" s="154"/>
      <c r="G21" s="155">
        <f t="shared" si="0"/>
        <v>0</v>
      </c>
      <c r="H21" s="178" t="s">
        <v>253</v>
      </c>
      <c r="O21" s="149">
        <v>2</v>
      </c>
      <c r="AA21" s="123">
        <v>12</v>
      </c>
      <c r="AB21" s="123">
        <v>0</v>
      </c>
      <c r="AC21" s="123">
        <v>9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x14ac:dyDescent="0.2">
      <c r="A22" s="233"/>
      <c r="B22" s="234"/>
      <c r="C22" s="256" t="s">
        <v>372</v>
      </c>
      <c r="D22" s="257"/>
      <c r="E22" s="257"/>
      <c r="F22" s="257"/>
      <c r="G22" s="258"/>
      <c r="H22" s="179"/>
      <c r="O22" s="149">
        <v>3</v>
      </c>
    </row>
    <row r="23" spans="1:104" x14ac:dyDescent="0.2">
      <c r="A23" s="150">
        <v>10</v>
      </c>
      <c r="B23" s="151" t="s">
        <v>91</v>
      </c>
      <c r="C23" s="152" t="s">
        <v>92</v>
      </c>
      <c r="D23" s="153" t="s">
        <v>93</v>
      </c>
      <c r="E23" s="154">
        <v>620</v>
      </c>
      <c r="F23" s="154"/>
      <c r="G23" s="155">
        <f t="shared" si="0"/>
        <v>0</v>
      </c>
      <c r="H23" s="178" t="s">
        <v>253</v>
      </c>
      <c r="O23" s="149">
        <v>2</v>
      </c>
      <c r="AA23" s="123">
        <v>12</v>
      </c>
      <c r="AB23" s="123">
        <v>0</v>
      </c>
      <c r="AC23" s="123">
        <v>10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x14ac:dyDescent="0.2">
      <c r="A24" s="150">
        <v>11</v>
      </c>
      <c r="B24" s="151" t="s">
        <v>356</v>
      </c>
      <c r="C24" s="152" t="s">
        <v>357</v>
      </c>
      <c r="D24" s="153" t="s">
        <v>93</v>
      </c>
      <c r="E24" s="154">
        <v>62</v>
      </c>
      <c r="F24" s="154"/>
      <c r="G24" s="155">
        <f>E24*F24</f>
        <v>0</v>
      </c>
      <c r="H24" s="178" t="s">
        <v>253</v>
      </c>
      <c r="O24" s="149">
        <v>2</v>
      </c>
      <c r="AA24" s="123">
        <v>12</v>
      </c>
      <c r="AB24" s="123">
        <v>0</v>
      </c>
      <c r="AC24" s="123">
        <v>1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04" x14ac:dyDescent="0.2">
      <c r="A25" s="233"/>
      <c r="B25" s="234"/>
      <c r="C25" s="259" t="s">
        <v>358</v>
      </c>
      <c r="D25" s="257"/>
      <c r="E25" s="257"/>
      <c r="F25" s="257"/>
      <c r="G25" s="258"/>
      <c r="H25" s="179"/>
      <c r="O25" s="149">
        <v>3</v>
      </c>
    </row>
    <row r="26" spans="1:104" x14ac:dyDescent="0.2">
      <c r="A26" s="150">
        <v>12</v>
      </c>
      <c r="B26" s="151" t="s">
        <v>94</v>
      </c>
      <c r="C26" s="152" t="s">
        <v>95</v>
      </c>
      <c r="D26" s="153" t="s">
        <v>77</v>
      </c>
      <c r="E26" s="154">
        <v>2135.4</v>
      </c>
      <c r="F26" s="154"/>
      <c r="G26" s="155">
        <f t="shared" si="0"/>
        <v>0</v>
      </c>
      <c r="H26" s="178" t="s">
        <v>253</v>
      </c>
      <c r="O26" s="149">
        <v>2</v>
      </c>
      <c r="AA26" s="123">
        <v>12</v>
      </c>
      <c r="AB26" s="123">
        <v>0</v>
      </c>
      <c r="AC26" s="123">
        <v>11</v>
      </c>
      <c r="AZ26" s="123">
        <v>1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104" x14ac:dyDescent="0.2">
      <c r="A27" s="233"/>
      <c r="B27" s="234"/>
      <c r="C27" s="256" t="s">
        <v>351</v>
      </c>
      <c r="D27" s="257"/>
      <c r="E27" s="257"/>
      <c r="F27" s="257"/>
      <c r="G27" s="258"/>
      <c r="H27" s="179"/>
      <c r="O27" s="149">
        <v>3</v>
      </c>
    </row>
    <row r="28" spans="1:104" x14ac:dyDescent="0.2">
      <c r="A28" s="233"/>
      <c r="B28" s="234"/>
      <c r="C28" s="256" t="s">
        <v>352</v>
      </c>
      <c r="D28" s="257"/>
      <c r="E28" s="257"/>
      <c r="F28" s="257"/>
      <c r="G28" s="258"/>
      <c r="H28" s="179"/>
      <c r="O28" s="149">
        <v>3</v>
      </c>
    </row>
    <row r="29" spans="1:104" x14ac:dyDescent="0.2">
      <c r="A29" s="150">
        <v>13</v>
      </c>
      <c r="B29" s="151" t="s">
        <v>96</v>
      </c>
      <c r="C29" s="152" t="s">
        <v>97</v>
      </c>
      <c r="D29" s="153" t="s">
        <v>93</v>
      </c>
      <c r="E29" s="154">
        <v>512</v>
      </c>
      <c r="F29" s="154"/>
      <c r="G29" s="155">
        <f t="shared" si="0"/>
        <v>0</v>
      </c>
      <c r="H29" s="178" t="s">
        <v>253</v>
      </c>
      <c r="O29" s="149">
        <v>2</v>
      </c>
      <c r="AA29" s="123">
        <v>12</v>
      </c>
      <c r="AB29" s="123">
        <v>0</v>
      </c>
      <c r="AC29" s="123">
        <v>12</v>
      </c>
      <c r="AZ29" s="123">
        <v>1</v>
      </c>
      <c r="BA29" s="123">
        <f t="shared" si="1"/>
        <v>0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0</v>
      </c>
    </row>
    <row r="30" spans="1:104" x14ac:dyDescent="0.2">
      <c r="A30" s="233"/>
      <c r="B30" s="234"/>
      <c r="C30" s="256" t="s">
        <v>353</v>
      </c>
      <c r="D30" s="257"/>
      <c r="E30" s="257"/>
      <c r="F30" s="257"/>
      <c r="G30" s="258"/>
      <c r="H30" s="179"/>
      <c r="O30" s="149">
        <v>3</v>
      </c>
    </row>
    <row r="31" spans="1:104" x14ac:dyDescent="0.2">
      <c r="A31" s="150">
        <v>14</v>
      </c>
      <c r="B31" s="151" t="s">
        <v>98</v>
      </c>
      <c r="C31" s="152" t="s">
        <v>99</v>
      </c>
      <c r="D31" s="153" t="s">
        <v>93</v>
      </c>
      <c r="E31" s="154">
        <v>512</v>
      </c>
      <c r="F31" s="154"/>
      <c r="G31" s="155">
        <f t="shared" si="0"/>
        <v>0</v>
      </c>
      <c r="H31" s="179"/>
      <c r="O31" s="149">
        <v>2</v>
      </c>
      <c r="AA31" s="123">
        <v>12</v>
      </c>
      <c r="AB31" s="123">
        <v>0</v>
      </c>
      <c r="AC31" s="123">
        <v>13</v>
      </c>
      <c r="AZ31" s="123">
        <v>1</v>
      </c>
      <c r="BA31" s="123">
        <f t="shared" si="1"/>
        <v>0</v>
      </c>
      <c r="BB31" s="123">
        <f t="shared" si="2"/>
        <v>0</v>
      </c>
      <c r="BC31" s="123">
        <f t="shared" si="3"/>
        <v>0</v>
      </c>
      <c r="BD31" s="123">
        <f t="shared" si="4"/>
        <v>0</v>
      </c>
      <c r="BE31" s="123">
        <f t="shared" si="5"/>
        <v>0</v>
      </c>
      <c r="CZ31" s="123">
        <v>0</v>
      </c>
    </row>
    <row r="32" spans="1:104" x14ac:dyDescent="0.2">
      <c r="A32" s="150">
        <v>15</v>
      </c>
      <c r="B32" s="151" t="s">
        <v>100</v>
      </c>
      <c r="C32" s="152" t="s">
        <v>101</v>
      </c>
      <c r="D32" s="153" t="s">
        <v>93</v>
      </c>
      <c r="E32" s="154">
        <v>512</v>
      </c>
      <c r="F32" s="154"/>
      <c r="G32" s="155">
        <f t="shared" si="0"/>
        <v>0</v>
      </c>
      <c r="H32" s="178" t="s">
        <v>253</v>
      </c>
      <c r="O32" s="149">
        <v>2</v>
      </c>
      <c r="AA32" s="123">
        <v>12</v>
      </c>
      <c r="AB32" s="123">
        <v>0</v>
      </c>
      <c r="AC32" s="123">
        <v>14</v>
      </c>
      <c r="AZ32" s="123">
        <v>1</v>
      </c>
      <c r="BA32" s="123">
        <f t="shared" si="1"/>
        <v>0</v>
      </c>
      <c r="BB32" s="123">
        <f t="shared" si="2"/>
        <v>0</v>
      </c>
      <c r="BC32" s="123">
        <f t="shared" si="3"/>
        <v>0</v>
      </c>
      <c r="BD32" s="123">
        <f t="shared" si="4"/>
        <v>0</v>
      </c>
      <c r="BE32" s="123">
        <f t="shared" si="5"/>
        <v>0</v>
      </c>
      <c r="CZ32" s="123">
        <v>0</v>
      </c>
    </row>
    <row r="33" spans="1:104" x14ac:dyDescent="0.2">
      <c r="A33" s="150">
        <v>16</v>
      </c>
      <c r="B33" s="151" t="s">
        <v>102</v>
      </c>
      <c r="C33" s="152" t="s">
        <v>103</v>
      </c>
      <c r="D33" s="153" t="s">
        <v>93</v>
      </c>
      <c r="E33" s="154">
        <v>87</v>
      </c>
      <c r="F33" s="154"/>
      <c r="G33" s="155">
        <f t="shared" si="0"/>
        <v>0</v>
      </c>
      <c r="H33" s="178" t="s">
        <v>253</v>
      </c>
      <c r="O33" s="149">
        <v>2</v>
      </c>
      <c r="AA33" s="123">
        <v>12</v>
      </c>
      <c r="AB33" s="123">
        <v>0</v>
      </c>
      <c r="AC33" s="123">
        <v>15</v>
      </c>
      <c r="AZ33" s="123">
        <v>1</v>
      </c>
      <c r="BA33" s="123">
        <f t="shared" si="1"/>
        <v>0</v>
      </c>
      <c r="BB33" s="123">
        <f t="shared" si="2"/>
        <v>0</v>
      </c>
      <c r="BC33" s="123">
        <f t="shared" si="3"/>
        <v>0</v>
      </c>
      <c r="BD33" s="123">
        <f t="shared" si="4"/>
        <v>0</v>
      </c>
      <c r="BE33" s="123">
        <f t="shared" si="5"/>
        <v>0</v>
      </c>
      <c r="CZ33" s="123">
        <v>0</v>
      </c>
    </row>
    <row r="34" spans="1:104" x14ac:dyDescent="0.2">
      <c r="A34" s="233"/>
      <c r="B34" s="234"/>
      <c r="C34" s="256" t="s">
        <v>354</v>
      </c>
      <c r="D34" s="257"/>
      <c r="E34" s="257"/>
      <c r="F34" s="257"/>
      <c r="G34" s="258"/>
      <c r="H34" s="179"/>
      <c r="O34" s="149">
        <v>3</v>
      </c>
    </row>
    <row r="35" spans="1:104" x14ac:dyDescent="0.2">
      <c r="A35" s="150">
        <v>17</v>
      </c>
      <c r="B35" s="151" t="s">
        <v>104</v>
      </c>
      <c r="C35" s="152" t="s">
        <v>105</v>
      </c>
      <c r="D35" s="153" t="s">
        <v>93</v>
      </c>
      <c r="E35" s="154">
        <v>43.5</v>
      </c>
      <c r="F35" s="154"/>
      <c r="G35" s="155">
        <f t="shared" si="0"/>
        <v>0</v>
      </c>
      <c r="H35" s="178" t="s">
        <v>253</v>
      </c>
      <c r="O35" s="149">
        <v>2</v>
      </c>
      <c r="AA35" s="123">
        <v>12</v>
      </c>
      <c r="AB35" s="123">
        <v>0</v>
      </c>
      <c r="AC35" s="123">
        <v>16</v>
      </c>
      <c r="AZ35" s="123">
        <v>1</v>
      </c>
      <c r="BA35" s="123">
        <f t="shared" si="1"/>
        <v>0</v>
      </c>
      <c r="BB35" s="123">
        <f t="shared" si="2"/>
        <v>0</v>
      </c>
      <c r="BC35" s="123">
        <f t="shared" si="3"/>
        <v>0</v>
      </c>
      <c r="BD35" s="123">
        <f t="shared" si="4"/>
        <v>0</v>
      </c>
      <c r="BE35" s="123">
        <f t="shared" si="5"/>
        <v>0</v>
      </c>
      <c r="CZ35" s="123">
        <v>0</v>
      </c>
    </row>
    <row r="36" spans="1:104" x14ac:dyDescent="0.2">
      <c r="A36" s="233"/>
      <c r="B36" s="234"/>
      <c r="C36" s="256" t="s">
        <v>355</v>
      </c>
      <c r="D36" s="257"/>
      <c r="E36" s="257"/>
      <c r="F36" s="257"/>
      <c r="G36" s="258"/>
      <c r="H36" s="179"/>
      <c r="O36" s="149">
        <v>3</v>
      </c>
    </row>
    <row r="37" spans="1:104" x14ac:dyDescent="0.2">
      <c r="A37" s="150">
        <v>18</v>
      </c>
      <c r="B37" s="151" t="s">
        <v>106</v>
      </c>
      <c r="C37" s="152" t="s">
        <v>107</v>
      </c>
      <c r="D37" s="153" t="s">
        <v>77</v>
      </c>
      <c r="E37" s="154">
        <v>266</v>
      </c>
      <c r="F37" s="154"/>
      <c r="G37" s="155">
        <f t="shared" si="0"/>
        <v>0</v>
      </c>
      <c r="H37" s="178" t="s">
        <v>253</v>
      </c>
      <c r="O37" s="149">
        <v>2</v>
      </c>
      <c r="AA37" s="123">
        <v>12</v>
      </c>
      <c r="AB37" s="123">
        <v>0</v>
      </c>
      <c r="AC37" s="123">
        <v>17</v>
      </c>
      <c r="AZ37" s="123">
        <v>1</v>
      </c>
      <c r="BA37" s="123">
        <f t="shared" si="1"/>
        <v>0</v>
      </c>
      <c r="BB37" s="123">
        <f t="shared" si="2"/>
        <v>0</v>
      </c>
      <c r="BC37" s="123">
        <f t="shared" si="3"/>
        <v>0</v>
      </c>
      <c r="BD37" s="123">
        <f t="shared" si="4"/>
        <v>0</v>
      </c>
      <c r="BE37" s="123">
        <f t="shared" si="5"/>
        <v>0</v>
      </c>
      <c r="CZ37" s="123">
        <v>9.8999999999999999E-4</v>
      </c>
    </row>
    <row r="38" spans="1:104" x14ac:dyDescent="0.2">
      <c r="A38" s="233"/>
      <c r="B38" s="234"/>
      <c r="C38" s="256" t="s">
        <v>359</v>
      </c>
      <c r="D38" s="257"/>
      <c r="E38" s="257"/>
      <c r="F38" s="257"/>
      <c r="G38" s="258"/>
      <c r="H38" s="179"/>
      <c r="O38" s="149">
        <v>3</v>
      </c>
    </row>
    <row r="39" spans="1:104" x14ac:dyDescent="0.2">
      <c r="A39" s="150">
        <v>19</v>
      </c>
      <c r="B39" s="151" t="s">
        <v>108</v>
      </c>
      <c r="C39" s="152" t="s">
        <v>109</v>
      </c>
      <c r="D39" s="153" t="s">
        <v>77</v>
      </c>
      <c r="E39" s="154">
        <v>266</v>
      </c>
      <c r="F39" s="154"/>
      <c r="G39" s="155">
        <f t="shared" si="0"/>
        <v>0</v>
      </c>
      <c r="H39" s="178" t="s">
        <v>253</v>
      </c>
      <c r="O39" s="149">
        <v>2</v>
      </c>
      <c r="AA39" s="123">
        <v>12</v>
      </c>
      <c r="AB39" s="123">
        <v>0</v>
      </c>
      <c r="AC39" s="123">
        <v>18</v>
      </c>
      <c r="AZ39" s="123">
        <v>1</v>
      </c>
      <c r="BA39" s="123">
        <f t="shared" si="1"/>
        <v>0</v>
      </c>
      <c r="BB39" s="123">
        <f t="shared" si="2"/>
        <v>0</v>
      </c>
      <c r="BC39" s="123">
        <f t="shared" si="3"/>
        <v>0</v>
      </c>
      <c r="BD39" s="123">
        <f t="shared" si="4"/>
        <v>0</v>
      </c>
      <c r="BE39" s="123">
        <f t="shared" si="5"/>
        <v>0</v>
      </c>
      <c r="CZ39" s="123">
        <v>0</v>
      </c>
    </row>
    <row r="40" spans="1:104" x14ac:dyDescent="0.2">
      <c r="A40" s="150">
        <v>20</v>
      </c>
      <c r="B40" s="151" t="s">
        <v>110</v>
      </c>
      <c r="C40" s="152" t="s">
        <v>111</v>
      </c>
      <c r="D40" s="153" t="s">
        <v>93</v>
      </c>
      <c r="E40" s="154">
        <v>69.599999999999994</v>
      </c>
      <c r="F40" s="154"/>
      <c r="G40" s="155">
        <f t="shared" si="0"/>
        <v>0</v>
      </c>
      <c r="H40" s="178" t="s">
        <v>253</v>
      </c>
      <c r="O40" s="149">
        <v>2</v>
      </c>
      <c r="AA40" s="123">
        <v>12</v>
      </c>
      <c r="AB40" s="123">
        <v>0</v>
      </c>
      <c r="AC40" s="123">
        <v>19</v>
      </c>
      <c r="AZ40" s="123">
        <v>1</v>
      </c>
      <c r="BA40" s="123">
        <f t="shared" si="1"/>
        <v>0</v>
      </c>
      <c r="BB40" s="123">
        <f t="shared" si="2"/>
        <v>0</v>
      </c>
      <c r="BC40" s="123">
        <f t="shared" si="3"/>
        <v>0</v>
      </c>
      <c r="BD40" s="123">
        <f t="shared" si="4"/>
        <v>0</v>
      </c>
      <c r="BE40" s="123">
        <f t="shared" si="5"/>
        <v>0</v>
      </c>
      <c r="CZ40" s="123">
        <v>0</v>
      </c>
    </row>
    <row r="41" spans="1:104" x14ac:dyDescent="0.2">
      <c r="A41" s="233"/>
      <c r="B41" s="234"/>
      <c r="C41" s="256" t="s">
        <v>360</v>
      </c>
      <c r="D41" s="257"/>
      <c r="E41" s="257"/>
      <c r="F41" s="257"/>
      <c r="G41" s="258"/>
      <c r="H41" s="179"/>
      <c r="O41" s="149">
        <v>3</v>
      </c>
    </row>
    <row r="42" spans="1:104" x14ac:dyDescent="0.2">
      <c r="A42" s="150">
        <v>21</v>
      </c>
      <c r="B42" s="151" t="s">
        <v>112</v>
      </c>
      <c r="C42" s="152" t="s">
        <v>113</v>
      </c>
      <c r="D42" s="153" t="s">
        <v>114</v>
      </c>
      <c r="E42" s="154">
        <v>30.6</v>
      </c>
      <c r="F42" s="154"/>
      <c r="G42" s="155">
        <f t="shared" si="0"/>
        <v>0</v>
      </c>
      <c r="H42" s="178" t="s">
        <v>253</v>
      </c>
      <c r="O42" s="149">
        <v>2</v>
      </c>
      <c r="AA42" s="123">
        <v>12</v>
      </c>
      <c r="AB42" s="123">
        <v>1</v>
      </c>
      <c r="AC42" s="123">
        <v>20</v>
      </c>
      <c r="AZ42" s="123">
        <v>1</v>
      </c>
      <c r="BA42" s="123">
        <f t="shared" si="1"/>
        <v>0</v>
      </c>
      <c r="BB42" s="123">
        <f t="shared" si="2"/>
        <v>0</v>
      </c>
      <c r="BC42" s="123">
        <f t="shared" si="3"/>
        <v>0</v>
      </c>
      <c r="BD42" s="123">
        <f t="shared" si="4"/>
        <v>0</v>
      </c>
      <c r="BE42" s="123">
        <f t="shared" si="5"/>
        <v>0</v>
      </c>
      <c r="CZ42" s="123">
        <v>1</v>
      </c>
    </row>
    <row r="43" spans="1:104" x14ac:dyDescent="0.2">
      <c r="A43" s="233"/>
      <c r="B43" s="234"/>
      <c r="C43" s="256" t="s">
        <v>361</v>
      </c>
      <c r="D43" s="257"/>
      <c r="E43" s="257"/>
      <c r="F43" s="257"/>
      <c r="G43" s="258"/>
      <c r="H43" s="179"/>
      <c r="O43" s="149">
        <v>3</v>
      </c>
    </row>
    <row r="44" spans="1:104" x14ac:dyDescent="0.2">
      <c r="A44" s="150">
        <v>22</v>
      </c>
      <c r="B44" s="151" t="s">
        <v>115</v>
      </c>
      <c r="C44" s="152" t="s">
        <v>116</v>
      </c>
      <c r="D44" s="153" t="s">
        <v>114</v>
      </c>
      <c r="E44" s="154">
        <v>122.5</v>
      </c>
      <c r="F44" s="154"/>
      <c r="G44" s="155">
        <f t="shared" si="0"/>
        <v>0</v>
      </c>
      <c r="H44" s="178" t="s">
        <v>253</v>
      </c>
      <c r="O44" s="149">
        <v>2</v>
      </c>
      <c r="AA44" s="123">
        <v>12</v>
      </c>
      <c r="AB44" s="123">
        <v>1</v>
      </c>
      <c r="AC44" s="123">
        <v>21</v>
      </c>
      <c r="AZ44" s="123">
        <v>1</v>
      </c>
      <c r="BA44" s="123">
        <f t="shared" si="1"/>
        <v>0</v>
      </c>
      <c r="BB44" s="123">
        <f t="shared" si="2"/>
        <v>0</v>
      </c>
      <c r="BC44" s="123">
        <f t="shared" si="3"/>
        <v>0</v>
      </c>
      <c r="BD44" s="123">
        <f t="shared" si="4"/>
        <v>0</v>
      </c>
      <c r="BE44" s="123">
        <f t="shared" si="5"/>
        <v>0</v>
      </c>
      <c r="CZ44" s="123">
        <v>1</v>
      </c>
    </row>
    <row r="45" spans="1:104" x14ac:dyDescent="0.2">
      <c r="A45" s="233"/>
      <c r="B45" s="234"/>
      <c r="C45" s="256" t="s">
        <v>362</v>
      </c>
      <c r="D45" s="257"/>
      <c r="E45" s="257"/>
      <c r="F45" s="257"/>
      <c r="G45" s="258"/>
      <c r="H45" s="179"/>
      <c r="O45" s="149">
        <v>3</v>
      </c>
    </row>
    <row r="46" spans="1:104" x14ac:dyDescent="0.2">
      <c r="A46" s="150">
        <v>23</v>
      </c>
      <c r="B46" s="151" t="s">
        <v>363</v>
      </c>
      <c r="C46" s="152" t="s">
        <v>364</v>
      </c>
      <c r="D46" s="153" t="s">
        <v>93</v>
      </c>
      <c r="E46" s="154">
        <v>707</v>
      </c>
      <c r="F46" s="154"/>
      <c r="G46" s="155">
        <f t="shared" si="0"/>
        <v>0</v>
      </c>
      <c r="H46" s="178" t="s">
        <v>253</v>
      </c>
      <c r="O46" s="149">
        <v>2</v>
      </c>
      <c r="AA46" s="123">
        <v>12</v>
      </c>
      <c r="AB46" s="123">
        <v>0</v>
      </c>
      <c r="AC46" s="123">
        <v>22</v>
      </c>
      <c r="AZ46" s="123">
        <v>1</v>
      </c>
      <c r="BA46" s="123">
        <f t="shared" si="1"/>
        <v>0</v>
      </c>
      <c r="BB46" s="123">
        <f t="shared" si="2"/>
        <v>0</v>
      </c>
      <c r="BC46" s="123">
        <f t="shared" si="3"/>
        <v>0</v>
      </c>
      <c r="BD46" s="123">
        <f t="shared" si="4"/>
        <v>0</v>
      </c>
      <c r="BE46" s="123">
        <f t="shared" si="5"/>
        <v>0</v>
      </c>
      <c r="CZ46" s="123">
        <v>0</v>
      </c>
    </row>
    <row r="47" spans="1:104" x14ac:dyDescent="0.2">
      <c r="A47" s="233"/>
      <c r="B47" s="234"/>
      <c r="C47" s="256" t="s">
        <v>365</v>
      </c>
      <c r="D47" s="257"/>
      <c r="E47" s="257"/>
      <c r="F47" s="257"/>
      <c r="G47" s="258"/>
      <c r="H47" s="179"/>
      <c r="O47" s="149">
        <v>3</v>
      </c>
    </row>
    <row r="48" spans="1:104" x14ac:dyDescent="0.2">
      <c r="A48" s="233"/>
      <c r="B48" s="234"/>
      <c r="C48" s="256" t="s">
        <v>375</v>
      </c>
      <c r="D48" s="257"/>
      <c r="E48" s="257"/>
      <c r="F48" s="257"/>
      <c r="G48" s="258"/>
      <c r="H48" s="179"/>
      <c r="O48" s="149">
        <v>3</v>
      </c>
    </row>
    <row r="49" spans="1:104" x14ac:dyDescent="0.2">
      <c r="A49" s="150">
        <v>24</v>
      </c>
      <c r="B49" s="151" t="s">
        <v>117</v>
      </c>
      <c r="C49" s="152" t="s">
        <v>118</v>
      </c>
      <c r="D49" s="153" t="s">
        <v>93</v>
      </c>
      <c r="E49" s="154">
        <v>707</v>
      </c>
      <c r="F49" s="154"/>
      <c r="G49" s="155">
        <f t="shared" si="0"/>
        <v>0</v>
      </c>
      <c r="H49" s="178" t="s">
        <v>253</v>
      </c>
      <c r="O49" s="149">
        <v>2</v>
      </c>
      <c r="AA49" s="123">
        <v>12</v>
      </c>
      <c r="AB49" s="123">
        <v>0</v>
      </c>
      <c r="AC49" s="123">
        <v>23</v>
      </c>
      <c r="AZ49" s="123">
        <v>1</v>
      </c>
      <c r="BA49" s="123">
        <f t="shared" si="1"/>
        <v>0</v>
      </c>
      <c r="BB49" s="123">
        <f t="shared" si="2"/>
        <v>0</v>
      </c>
      <c r="BC49" s="123">
        <f t="shared" si="3"/>
        <v>0</v>
      </c>
      <c r="BD49" s="123">
        <f t="shared" si="4"/>
        <v>0</v>
      </c>
      <c r="BE49" s="123">
        <f t="shared" si="5"/>
        <v>0</v>
      </c>
      <c r="CZ49" s="123">
        <v>0</v>
      </c>
    </row>
    <row r="50" spans="1:104" x14ac:dyDescent="0.2">
      <c r="A50" s="150">
        <v>25</v>
      </c>
      <c r="B50" s="151" t="s">
        <v>367</v>
      </c>
      <c r="C50" s="152" t="s">
        <v>366</v>
      </c>
      <c r="D50" s="153" t="s">
        <v>93</v>
      </c>
      <c r="E50" s="154">
        <v>707</v>
      </c>
      <c r="F50" s="154"/>
      <c r="G50" s="155">
        <f t="shared" si="0"/>
        <v>0</v>
      </c>
      <c r="H50" s="178"/>
      <c r="O50" s="149">
        <v>2</v>
      </c>
      <c r="AA50" s="123">
        <v>12</v>
      </c>
      <c r="AB50" s="123">
        <v>0</v>
      </c>
      <c r="AC50" s="123">
        <v>24</v>
      </c>
      <c r="AZ50" s="123">
        <v>1</v>
      </c>
      <c r="BA50" s="123">
        <f t="shared" si="1"/>
        <v>0</v>
      </c>
      <c r="BB50" s="123">
        <f t="shared" si="2"/>
        <v>0</v>
      </c>
      <c r="BC50" s="123">
        <f t="shared" si="3"/>
        <v>0</v>
      </c>
      <c r="BD50" s="123">
        <f t="shared" si="4"/>
        <v>0</v>
      </c>
      <c r="BE50" s="123">
        <f t="shared" si="5"/>
        <v>0</v>
      </c>
      <c r="CZ50" s="123">
        <v>0</v>
      </c>
    </row>
    <row r="51" spans="1:104" x14ac:dyDescent="0.2">
      <c r="A51" s="150">
        <v>26</v>
      </c>
      <c r="B51" s="151" t="s">
        <v>363</v>
      </c>
      <c r="C51" s="152" t="s">
        <v>364</v>
      </c>
      <c r="D51" s="153" t="s">
        <v>93</v>
      </c>
      <c r="E51" s="154">
        <v>707</v>
      </c>
      <c r="F51" s="154"/>
      <c r="G51" s="155">
        <f t="shared" ref="G51" si="6">E51*F51</f>
        <v>0</v>
      </c>
      <c r="H51" s="178" t="s">
        <v>253</v>
      </c>
      <c r="O51" s="149">
        <v>2</v>
      </c>
      <c r="AA51" s="123">
        <v>12</v>
      </c>
      <c r="AB51" s="123">
        <v>0</v>
      </c>
      <c r="AC51" s="123">
        <v>22</v>
      </c>
      <c r="AZ51" s="123">
        <v>1</v>
      </c>
      <c r="BA51" s="123">
        <f t="shared" ref="BA51" si="7">IF(AZ51=1,G51,0)</f>
        <v>0</v>
      </c>
      <c r="BB51" s="123">
        <f t="shared" ref="BB51" si="8">IF(AZ51=2,G51,0)</f>
        <v>0</v>
      </c>
      <c r="BC51" s="123">
        <f t="shared" ref="BC51" si="9">IF(AZ51=3,G51,0)</f>
        <v>0</v>
      </c>
      <c r="BD51" s="123">
        <f t="shared" ref="BD51" si="10">IF(AZ51=4,G51,0)</f>
        <v>0</v>
      </c>
      <c r="BE51" s="123">
        <f t="shared" ref="BE51" si="11">IF(AZ51=5,G51,0)</f>
        <v>0</v>
      </c>
      <c r="CZ51" s="123">
        <v>0</v>
      </c>
    </row>
    <row r="52" spans="1:104" x14ac:dyDescent="0.2">
      <c r="A52" s="233"/>
      <c r="B52" s="234"/>
      <c r="C52" s="256" t="s">
        <v>368</v>
      </c>
      <c r="D52" s="257"/>
      <c r="E52" s="257"/>
      <c r="F52" s="257"/>
      <c r="G52" s="258"/>
      <c r="H52" s="179"/>
      <c r="O52" s="149">
        <v>3</v>
      </c>
    </row>
    <row r="53" spans="1:104" x14ac:dyDescent="0.2">
      <c r="A53" s="150">
        <v>27</v>
      </c>
      <c r="B53" s="151" t="s">
        <v>369</v>
      </c>
      <c r="C53" s="152" t="s">
        <v>370</v>
      </c>
      <c r="D53" s="153" t="s">
        <v>93</v>
      </c>
      <c r="E53" s="154">
        <v>1010</v>
      </c>
      <c r="F53" s="154"/>
      <c r="G53" s="155">
        <f t="shared" ref="G53" si="12">E53*F53</f>
        <v>0</v>
      </c>
      <c r="H53" s="178" t="s">
        <v>253</v>
      </c>
      <c r="O53" s="149">
        <v>2</v>
      </c>
      <c r="AA53" s="123">
        <v>12</v>
      </c>
      <c r="AB53" s="123">
        <v>0</v>
      </c>
      <c r="AC53" s="123">
        <v>22</v>
      </c>
      <c r="AZ53" s="123">
        <v>1</v>
      </c>
      <c r="BA53" s="123">
        <f t="shared" ref="BA53" si="13">IF(AZ53=1,G53,0)</f>
        <v>0</v>
      </c>
      <c r="BB53" s="123">
        <f t="shared" ref="BB53" si="14">IF(AZ53=2,G53,0)</f>
        <v>0</v>
      </c>
      <c r="BC53" s="123">
        <f t="shared" ref="BC53" si="15">IF(AZ53=3,G53,0)</f>
        <v>0</v>
      </c>
      <c r="BD53" s="123">
        <f t="shared" ref="BD53" si="16">IF(AZ53=4,G53,0)</f>
        <v>0</v>
      </c>
      <c r="BE53" s="123">
        <f t="shared" ref="BE53" si="17">IF(AZ53=5,G53,0)</f>
        <v>0</v>
      </c>
      <c r="CZ53" s="123">
        <v>0</v>
      </c>
    </row>
    <row r="54" spans="1:104" x14ac:dyDescent="0.2">
      <c r="A54" s="233"/>
      <c r="B54" s="234"/>
      <c r="C54" s="256" t="s">
        <v>374</v>
      </c>
      <c r="D54" s="257"/>
      <c r="E54" s="257"/>
      <c r="F54" s="257"/>
      <c r="G54" s="258"/>
      <c r="H54" s="179"/>
      <c r="O54" s="149">
        <v>3</v>
      </c>
    </row>
    <row r="55" spans="1:104" x14ac:dyDescent="0.2">
      <c r="A55" s="150">
        <v>28</v>
      </c>
      <c r="B55" s="151" t="s">
        <v>407</v>
      </c>
      <c r="C55" s="152" t="s">
        <v>408</v>
      </c>
      <c r="D55" s="153" t="s">
        <v>114</v>
      </c>
      <c r="E55" s="154">
        <v>515.1</v>
      </c>
      <c r="F55" s="154"/>
      <c r="G55" s="155">
        <f t="shared" ref="G55" si="18">E55*F55</f>
        <v>0</v>
      </c>
      <c r="H55" s="178"/>
      <c r="O55" s="149">
        <v>2</v>
      </c>
      <c r="AA55" s="123">
        <v>12</v>
      </c>
      <c r="AB55" s="123">
        <v>0</v>
      </c>
      <c r="AC55" s="123">
        <v>22</v>
      </c>
      <c r="AZ55" s="123">
        <v>1</v>
      </c>
      <c r="BA55" s="123">
        <f t="shared" ref="BA55" si="19">IF(AZ55=1,G55,0)</f>
        <v>0</v>
      </c>
      <c r="BB55" s="123">
        <f t="shared" ref="BB55" si="20">IF(AZ55=2,G55,0)</f>
        <v>0</v>
      </c>
      <c r="BC55" s="123">
        <f t="shared" ref="BC55" si="21">IF(AZ55=3,G55,0)</f>
        <v>0</v>
      </c>
      <c r="BD55" s="123">
        <f t="shared" ref="BD55" si="22">IF(AZ55=4,G55,0)</f>
        <v>0</v>
      </c>
      <c r="BE55" s="123">
        <f t="shared" ref="BE55" si="23">IF(AZ55=5,G55,0)</f>
        <v>0</v>
      </c>
      <c r="CZ55" s="123">
        <v>0</v>
      </c>
    </row>
    <row r="56" spans="1:104" x14ac:dyDescent="0.2">
      <c r="A56" s="233"/>
      <c r="B56" s="234"/>
      <c r="C56" s="256" t="s">
        <v>374</v>
      </c>
      <c r="D56" s="257"/>
      <c r="E56" s="257"/>
      <c r="F56" s="257"/>
      <c r="G56" s="258"/>
      <c r="H56" s="179"/>
      <c r="O56" s="149">
        <v>3</v>
      </c>
    </row>
    <row r="57" spans="1:104" x14ac:dyDescent="0.2">
      <c r="A57" s="233"/>
      <c r="B57" s="234"/>
      <c r="C57" s="256" t="s">
        <v>376</v>
      </c>
      <c r="D57" s="257"/>
      <c r="E57" s="257"/>
      <c r="F57" s="257"/>
      <c r="G57" s="258"/>
      <c r="H57" s="179"/>
      <c r="O57" s="149">
        <v>3</v>
      </c>
    </row>
    <row r="58" spans="1:104" x14ac:dyDescent="0.2">
      <c r="A58" s="150">
        <v>29</v>
      </c>
      <c r="B58" s="151" t="s">
        <v>119</v>
      </c>
      <c r="C58" s="152" t="s">
        <v>120</v>
      </c>
      <c r="D58" s="153" t="s">
        <v>77</v>
      </c>
      <c r="E58" s="154">
        <v>1232</v>
      </c>
      <c r="F58" s="154"/>
      <c r="G58" s="155">
        <f t="shared" si="0"/>
        <v>0</v>
      </c>
      <c r="H58" s="178" t="s">
        <v>253</v>
      </c>
      <c r="O58" s="149">
        <v>2</v>
      </c>
      <c r="AA58" s="123">
        <v>12</v>
      </c>
      <c r="AB58" s="123">
        <v>0</v>
      </c>
      <c r="AC58" s="123">
        <v>25</v>
      </c>
      <c r="AZ58" s="123">
        <v>1</v>
      </c>
      <c r="BA58" s="123">
        <f t="shared" si="1"/>
        <v>0</v>
      </c>
      <c r="BB58" s="123">
        <f t="shared" si="2"/>
        <v>0</v>
      </c>
      <c r="BC58" s="123">
        <f t="shared" si="3"/>
        <v>0</v>
      </c>
      <c r="BD58" s="123">
        <f t="shared" si="4"/>
        <v>0</v>
      </c>
      <c r="BE58" s="123">
        <f t="shared" si="5"/>
        <v>0</v>
      </c>
      <c r="CZ58" s="123">
        <v>0</v>
      </c>
    </row>
    <row r="59" spans="1:104" x14ac:dyDescent="0.2">
      <c r="A59" s="233"/>
      <c r="B59" s="234"/>
      <c r="C59" s="256" t="s">
        <v>372</v>
      </c>
      <c r="D59" s="257"/>
      <c r="E59" s="257"/>
      <c r="F59" s="257"/>
      <c r="G59" s="258"/>
      <c r="H59" s="179"/>
      <c r="O59" s="149">
        <v>3</v>
      </c>
    </row>
    <row r="60" spans="1:104" x14ac:dyDescent="0.2">
      <c r="A60" s="156"/>
      <c r="B60" s="157" t="s">
        <v>67</v>
      </c>
      <c r="C60" s="158" t="str">
        <f>CONCATENATE(B7," ",C7)</f>
        <v>1 Zemní práce</v>
      </c>
      <c r="D60" s="156"/>
      <c r="E60" s="159"/>
      <c r="F60" s="159"/>
      <c r="G60" s="160">
        <f>SUM(G7:G59)</f>
        <v>0</v>
      </c>
      <c r="H60" s="181"/>
      <c r="O60" s="149">
        <v>4</v>
      </c>
      <c r="BA60" s="161">
        <f>SUM(BA7:BA58)</f>
        <v>0</v>
      </c>
      <c r="BB60" s="161">
        <f>SUM(BB7:BB58)</f>
        <v>0</v>
      </c>
      <c r="BC60" s="161">
        <f>SUM(BC7:BC58)</f>
        <v>0</v>
      </c>
      <c r="BD60" s="161">
        <f>SUM(BD7:BD58)</f>
        <v>0</v>
      </c>
      <c r="BE60" s="161">
        <f>SUM(BE7:BE58)</f>
        <v>0</v>
      </c>
    </row>
    <row r="61" spans="1:104" x14ac:dyDescent="0.2">
      <c r="A61" s="142" t="s">
        <v>64</v>
      </c>
      <c r="B61" s="143" t="s">
        <v>121</v>
      </c>
      <c r="C61" s="144" t="s">
        <v>122</v>
      </c>
      <c r="D61" s="145"/>
      <c r="E61" s="146"/>
      <c r="F61" s="146"/>
      <c r="G61" s="147"/>
      <c r="H61" s="180"/>
      <c r="I61" s="148"/>
      <c r="O61" s="149">
        <v>1</v>
      </c>
    </row>
    <row r="62" spans="1:104" x14ac:dyDescent="0.2">
      <c r="A62" s="150">
        <v>30</v>
      </c>
      <c r="B62" s="151" t="s">
        <v>123</v>
      </c>
      <c r="C62" s="152" t="s">
        <v>124</v>
      </c>
      <c r="D62" s="153" t="s">
        <v>77</v>
      </c>
      <c r="E62" s="154">
        <v>187</v>
      </c>
      <c r="F62" s="154"/>
      <c r="G62" s="155">
        <f t="shared" ref="G62:G98" si="24">E62*F62</f>
        <v>0</v>
      </c>
      <c r="H62" s="179"/>
      <c r="O62" s="149">
        <v>2</v>
      </c>
      <c r="AA62" s="123">
        <v>12</v>
      </c>
      <c r="AB62" s="123">
        <v>0</v>
      </c>
      <c r="AC62" s="123">
        <v>26</v>
      </c>
      <c r="AZ62" s="123">
        <v>1</v>
      </c>
      <c r="BA62" s="123">
        <f t="shared" ref="BA62:BA98" si="25">IF(AZ62=1,G62,0)</f>
        <v>0</v>
      </c>
      <c r="BB62" s="123">
        <f t="shared" ref="BB62:BB98" si="26">IF(AZ62=2,G62,0)</f>
        <v>0</v>
      </c>
      <c r="BC62" s="123">
        <f t="shared" ref="BC62:BC98" si="27">IF(AZ62=3,G62,0)</f>
        <v>0</v>
      </c>
      <c r="BD62" s="123">
        <f t="shared" ref="BD62:BD98" si="28">IF(AZ62=4,G62,0)</f>
        <v>0</v>
      </c>
      <c r="BE62" s="123">
        <f t="shared" ref="BE62:BE98" si="29">IF(AZ62=5,G62,0)</f>
        <v>0</v>
      </c>
      <c r="CZ62" s="123">
        <v>0.12715000000000001</v>
      </c>
    </row>
    <row r="63" spans="1:104" x14ac:dyDescent="0.2">
      <c r="A63" s="233"/>
      <c r="B63" s="234"/>
      <c r="C63" s="256" t="s">
        <v>372</v>
      </c>
      <c r="D63" s="257"/>
      <c r="E63" s="257"/>
      <c r="F63" s="257"/>
      <c r="G63" s="258"/>
      <c r="H63" s="179"/>
      <c r="O63" s="149">
        <v>3</v>
      </c>
    </row>
    <row r="64" spans="1:104" x14ac:dyDescent="0.2">
      <c r="A64" s="150">
        <v>31</v>
      </c>
      <c r="B64" s="151" t="s">
        <v>125</v>
      </c>
      <c r="C64" s="152" t="s">
        <v>126</v>
      </c>
      <c r="D64" s="153" t="s">
        <v>77</v>
      </c>
      <c r="E64" s="154">
        <v>187</v>
      </c>
      <c r="F64" s="154"/>
      <c r="G64" s="155">
        <f t="shared" si="24"/>
        <v>0</v>
      </c>
      <c r="H64" s="178" t="s">
        <v>253</v>
      </c>
      <c r="O64" s="149">
        <v>2</v>
      </c>
      <c r="AA64" s="123">
        <v>12</v>
      </c>
      <c r="AB64" s="123">
        <v>0</v>
      </c>
      <c r="AC64" s="123">
        <v>27</v>
      </c>
      <c r="AZ64" s="123">
        <v>1</v>
      </c>
      <c r="BA64" s="123">
        <f t="shared" si="25"/>
        <v>0</v>
      </c>
      <c r="BB64" s="123">
        <f t="shared" si="26"/>
        <v>0</v>
      </c>
      <c r="BC64" s="123">
        <f t="shared" si="27"/>
        <v>0</v>
      </c>
      <c r="BD64" s="123">
        <f t="shared" si="28"/>
        <v>0</v>
      </c>
      <c r="BE64" s="123">
        <f t="shared" si="29"/>
        <v>0</v>
      </c>
      <c r="CZ64" s="123">
        <v>7.1000000000000002E-4</v>
      </c>
    </row>
    <row r="65" spans="1:104" x14ac:dyDescent="0.2">
      <c r="A65" s="150">
        <v>32</v>
      </c>
      <c r="B65" s="151" t="s">
        <v>127</v>
      </c>
      <c r="C65" s="152" t="s">
        <v>128</v>
      </c>
      <c r="D65" s="153" t="s">
        <v>77</v>
      </c>
      <c r="E65" s="154">
        <v>187</v>
      </c>
      <c r="F65" s="154"/>
      <c r="G65" s="155">
        <f t="shared" si="24"/>
        <v>0</v>
      </c>
      <c r="H65" s="179"/>
      <c r="O65" s="149">
        <v>2</v>
      </c>
      <c r="AA65" s="123">
        <v>12</v>
      </c>
      <c r="AB65" s="123">
        <v>0</v>
      </c>
      <c r="AC65" s="123">
        <v>28</v>
      </c>
      <c r="AZ65" s="123">
        <v>1</v>
      </c>
      <c r="BA65" s="123">
        <f t="shared" si="25"/>
        <v>0</v>
      </c>
      <c r="BB65" s="123">
        <f t="shared" si="26"/>
        <v>0</v>
      </c>
      <c r="BC65" s="123">
        <f t="shared" si="27"/>
        <v>0</v>
      </c>
      <c r="BD65" s="123">
        <f t="shared" si="28"/>
        <v>0</v>
      </c>
      <c r="BE65" s="123">
        <f t="shared" si="29"/>
        <v>0</v>
      </c>
      <c r="CZ65" s="123">
        <v>0.12966</v>
      </c>
    </row>
    <row r="66" spans="1:104" x14ac:dyDescent="0.2">
      <c r="A66" s="150">
        <v>33</v>
      </c>
      <c r="B66" s="151" t="s">
        <v>129</v>
      </c>
      <c r="C66" s="152" t="s">
        <v>130</v>
      </c>
      <c r="D66" s="153" t="s">
        <v>77</v>
      </c>
      <c r="E66" s="154">
        <v>187</v>
      </c>
      <c r="F66" s="154"/>
      <c r="G66" s="155">
        <f t="shared" si="24"/>
        <v>0</v>
      </c>
      <c r="H66" s="178" t="s">
        <v>253</v>
      </c>
      <c r="O66" s="149">
        <v>2</v>
      </c>
      <c r="AA66" s="123">
        <v>12</v>
      </c>
      <c r="AB66" s="123">
        <v>0</v>
      </c>
      <c r="AC66" s="123">
        <v>29</v>
      </c>
      <c r="AZ66" s="123">
        <v>1</v>
      </c>
      <c r="BA66" s="123">
        <f t="shared" si="25"/>
        <v>0</v>
      </c>
      <c r="BB66" s="123">
        <f t="shared" si="26"/>
        <v>0</v>
      </c>
      <c r="BC66" s="123">
        <f t="shared" si="27"/>
        <v>0</v>
      </c>
      <c r="BD66" s="123">
        <f t="shared" si="28"/>
        <v>0</v>
      </c>
      <c r="BE66" s="123">
        <f t="shared" si="29"/>
        <v>0</v>
      </c>
      <c r="CZ66" s="123">
        <v>6.5199999999999998E-3</v>
      </c>
    </row>
    <row r="67" spans="1:104" x14ac:dyDescent="0.2">
      <c r="A67" s="150">
        <v>34</v>
      </c>
      <c r="B67" s="151" t="s">
        <v>131</v>
      </c>
      <c r="C67" s="152" t="s">
        <v>132</v>
      </c>
      <c r="D67" s="153" t="s">
        <v>77</v>
      </c>
      <c r="E67" s="154">
        <v>50</v>
      </c>
      <c r="F67" s="154"/>
      <c r="G67" s="155">
        <f t="shared" si="24"/>
        <v>0</v>
      </c>
      <c r="H67" s="179"/>
      <c r="O67" s="149">
        <v>2</v>
      </c>
      <c r="AA67" s="123">
        <v>12</v>
      </c>
      <c r="AB67" s="123">
        <v>0</v>
      </c>
      <c r="AC67" s="123">
        <v>30</v>
      </c>
      <c r="AZ67" s="123">
        <v>1</v>
      </c>
      <c r="BA67" s="123">
        <f t="shared" si="25"/>
        <v>0</v>
      </c>
      <c r="BB67" s="123">
        <f t="shared" si="26"/>
        <v>0</v>
      </c>
      <c r="BC67" s="123">
        <f t="shared" si="27"/>
        <v>0</v>
      </c>
      <c r="BD67" s="123">
        <f t="shared" si="28"/>
        <v>0</v>
      </c>
      <c r="BE67" s="123">
        <f t="shared" si="29"/>
        <v>0</v>
      </c>
      <c r="CZ67" s="123">
        <v>0.38313999999999998</v>
      </c>
    </row>
    <row r="68" spans="1:104" ht="22.5" x14ac:dyDescent="0.2">
      <c r="A68" s="150">
        <v>35</v>
      </c>
      <c r="B68" s="151" t="s">
        <v>133</v>
      </c>
      <c r="C68" s="152" t="s">
        <v>134</v>
      </c>
      <c r="D68" s="153" t="s">
        <v>77</v>
      </c>
      <c r="E68" s="154">
        <v>50</v>
      </c>
      <c r="F68" s="154"/>
      <c r="G68" s="155">
        <f t="shared" si="24"/>
        <v>0</v>
      </c>
      <c r="H68" s="178" t="s">
        <v>253</v>
      </c>
      <c r="O68" s="149">
        <v>2</v>
      </c>
      <c r="AA68" s="123">
        <v>12</v>
      </c>
      <c r="AB68" s="123">
        <v>0</v>
      </c>
      <c r="AC68" s="123">
        <v>31</v>
      </c>
      <c r="AZ68" s="123">
        <v>1</v>
      </c>
      <c r="BA68" s="123">
        <f t="shared" si="25"/>
        <v>0</v>
      </c>
      <c r="BB68" s="123">
        <f t="shared" si="26"/>
        <v>0</v>
      </c>
      <c r="BC68" s="123">
        <f t="shared" si="27"/>
        <v>0</v>
      </c>
      <c r="BD68" s="123">
        <f t="shared" si="28"/>
        <v>0</v>
      </c>
      <c r="BE68" s="123">
        <f t="shared" si="29"/>
        <v>0</v>
      </c>
      <c r="CZ68" s="123">
        <v>0.35263</v>
      </c>
    </row>
    <row r="69" spans="1:104" x14ac:dyDescent="0.2">
      <c r="A69" s="150">
        <v>36</v>
      </c>
      <c r="B69" s="151" t="s">
        <v>135</v>
      </c>
      <c r="C69" s="152" t="s">
        <v>136</v>
      </c>
      <c r="D69" s="153" t="s">
        <v>77</v>
      </c>
      <c r="E69" s="154">
        <v>1706</v>
      </c>
      <c r="F69" s="154"/>
      <c r="G69" s="155">
        <f t="shared" si="24"/>
        <v>0</v>
      </c>
      <c r="H69" s="178" t="s">
        <v>253</v>
      </c>
      <c r="O69" s="149">
        <v>2</v>
      </c>
      <c r="AA69" s="123">
        <v>12</v>
      </c>
      <c r="AB69" s="123">
        <v>0</v>
      </c>
      <c r="AC69" s="123">
        <v>32</v>
      </c>
      <c r="AZ69" s="123">
        <v>1</v>
      </c>
      <c r="BA69" s="123">
        <f t="shared" si="25"/>
        <v>0</v>
      </c>
      <c r="BB69" s="123">
        <f t="shared" si="26"/>
        <v>0</v>
      </c>
      <c r="BC69" s="123">
        <f t="shared" si="27"/>
        <v>0</v>
      </c>
      <c r="BD69" s="123">
        <f t="shared" si="28"/>
        <v>0</v>
      </c>
      <c r="BE69" s="123">
        <f t="shared" si="29"/>
        <v>0</v>
      </c>
      <c r="CZ69" s="123">
        <v>0.12715000000000001</v>
      </c>
    </row>
    <row r="70" spans="1:104" x14ac:dyDescent="0.2">
      <c r="A70" s="233"/>
      <c r="B70" s="234"/>
      <c r="C70" s="256" t="s">
        <v>372</v>
      </c>
      <c r="D70" s="257"/>
      <c r="E70" s="257"/>
      <c r="F70" s="257"/>
      <c r="G70" s="258"/>
      <c r="H70" s="179"/>
      <c r="O70" s="149">
        <v>3</v>
      </c>
    </row>
    <row r="71" spans="1:104" x14ac:dyDescent="0.2">
      <c r="A71" s="150">
        <v>37</v>
      </c>
      <c r="B71" s="151" t="s">
        <v>125</v>
      </c>
      <c r="C71" s="152" t="s">
        <v>126</v>
      </c>
      <c r="D71" s="153" t="s">
        <v>77</v>
      </c>
      <c r="E71" s="154">
        <v>1706</v>
      </c>
      <c r="F71" s="154"/>
      <c r="G71" s="155">
        <f t="shared" si="24"/>
        <v>0</v>
      </c>
      <c r="H71" s="178" t="s">
        <v>253</v>
      </c>
      <c r="O71" s="149">
        <v>2</v>
      </c>
      <c r="AA71" s="123">
        <v>12</v>
      </c>
      <c r="AB71" s="123">
        <v>0</v>
      </c>
      <c r="AC71" s="123">
        <v>33</v>
      </c>
      <c r="AZ71" s="123">
        <v>1</v>
      </c>
      <c r="BA71" s="123">
        <f t="shared" si="25"/>
        <v>0</v>
      </c>
      <c r="BB71" s="123">
        <f t="shared" si="26"/>
        <v>0</v>
      </c>
      <c r="BC71" s="123">
        <f t="shared" si="27"/>
        <v>0</v>
      </c>
      <c r="BD71" s="123">
        <f t="shared" si="28"/>
        <v>0</v>
      </c>
      <c r="BE71" s="123">
        <f t="shared" si="29"/>
        <v>0</v>
      </c>
      <c r="CZ71" s="123">
        <v>7.1000000000000002E-4</v>
      </c>
    </row>
    <row r="72" spans="1:104" x14ac:dyDescent="0.2">
      <c r="A72" s="150">
        <v>38</v>
      </c>
      <c r="B72" s="151" t="s">
        <v>127</v>
      </c>
      <c r="C72" s="152" t="s">
        <v>128</v>
      </c>
      <c r="D72" s="153" t="s">
        <v>77</v>
      </c>
      <c r="E72" s="154">
        <v>1706</v>
      </c>
      <c r="F72" s="154"/>
      <c r="G72" s="155">
        <f t="shared" si="24"/>
        <v>0</v>
      </c>
      <c r="H72" s="179"/>
      <c r="O72" s="149">
        <v>2</v>
      </c>
      <c r="AA72" s="123">
        <v>12</v>
      </c>
      <c r="AB72" s="123">
        <v>0</v>
      </c>
      <c r="AC72" s="123">
        <v>34</v>
      </c>
      <c r="AZ72" s="123">
        <v>1</v>
      </c>
      <c r="BA72" s="123">
        <f t="shared" si="25"/>
        <v>0</v>
      </c>
      <c r="BB72" s="123">
        <f t="shared" si="26"/>
        <v>0</v>
      </c>
      <c r="BC72" s="123">
        <f t="shared" si="27"/>
        <v>0</v>
      </c>
      <c r="BD72" s="123">
        <f t="shared" si="28"/>
        <v>0</v>
      </c>
      <c r="BE72" s="123">
        <f t="shared" si="29"/>
        <v>0</v>
      </c>
      <c r="CZ72" s="123">
        <v>0.12966</v>
      </c>
    </row>
    <row r="73" spans="1:104" x14ac:dyDescent="0.2">
      <c r="A73" s="150">
        <v>39</v>
      </c>
      <c r="B73" s="151" t="s">
        <v>129</v>
      </c>
      <c r="C73" s="152" t="s">
        <v>130</v>
      </c>
      <c r="D73" s="153" t="s">
        <v>77</v>
      </c>
      <c r="E73" s="154">
        <v>1706</v>
      </c>
      <c r="F73" s="154"/>
      <c r="G73" s="155">
        <f t="shared" si="24"/>
        <v>0</v>
      </c>
      <c r="H73" s="178" t="s">
        <v>253</v>
      </c>
      <c r="O73" s="149">
        <v>2</v>
      </c>
      <c r="AA73" s="123">
        <v>12</v>
      </c>
      <c r="AB73" s="123">
        <v>0</v>
      </c>
      <c r="AC73" s="123">
        <v>35</v>
      </c>
      <c r="AZ73" s="123">
        <v>1</v>
      </c>
      <c r="BA73" s="123">
        <f t="shared" si="25"/>
        <v>0</v>
      </c>
      <c r="BB73" s="123">
        <f t="shared" si="26"/>
        <v>0</v>
      </c>
      <c r="BC73" s="123">
        <f t="shared" si="27"/>
        <v>0</v>
      </c>
      <c r="BD73" s="123">
        <f t="shared" si="28"/>
        <v>0</v>
      </c>
      <c r="BE73" s="123">
        <f t="shared" si="29"/>
        <v>0</v>
      </c>
      <c r="CZ73" s="123">
        <v>6.5199999999999998E-3</v>
      </c>
    </row>
    <row r="74" spans="1:104" x14ac:dyDescent="0.2">
      <c r="A74" s="150">
        <v>40</v>
      </c>
      <c r="B74" s="151" t="s">
        <v>137</v>
      </c>
      <c r="C74" s="152" t="s">
        <v>138</v>
      </c>
      <c r="D74" s="153" t="s">
        <v>77</v>
      </c>
      <c r="E74" s="154">
        <v>1863</v>
      </c>
      <c r="F74" s="154"/>
      <c r="G74" s="155">
        <f t="shared" si="24"/>
        <v>0</v>
      </c>
      <c r="H74" s="178" t="s">
        <v>253</v>
      </c>
      <c r="O74" s="149">
        <v>2</v>
      </c>
      <c r="AA74" s="123">
        <v>12</v>
      </c>
      <c r="AB74" s="123">
        <v>0</v>
      </c>
      <c r="AC74" s="123">
        <v>36</v>
      </c>
      <c r="AZ74" s="123">
        <v>1</v>
      </c>
      <c r="BA74" s="123">
        <f t="shared" si="25"/>
        <v>0</v>
      </c>
      <c r="BB74" s="123">
        <f t="shared" si="26"/>
        <v>0</v>
      </c>
      <c r="BC74" s="123">
        <f t="shared" si="27"/>
        <v>0</v>
      </c>
      <c r="BD74" s="123">
        <f t="shared" si="28"/>
        <v>0</v>
      </c>
      <c r="BE74" s="123">
        <f t="shared" si="29"/>
        <v>0</v>
      </c>
      <c r="CZ74" s="123">
        <v>0.30651</v>
      </c>
    </row>
    <row r="75" spans="1:104" ht="22.5" x14ac:dyDescent="0.2">
      <c r="A75" s="150">
        <v>41</v>
      </c>
      <c r="B75" s="151" t="s">
        <v>133</v>
      </c>
      <c r="C75" s="152" t="s">
        <v>134</v>
      </c>
      <c r="D75" s="153" t="s">
        <v>77</v>
      </c>
      <c r="E75" s="154">
        <v>2049</v>
      </c>
      <c r="F75" s="154"/>
      <c r="G75" s="155">
        <f t="shared" si="24"/>
        <v>0</v>
      </c>
      <c r="H75" s="178" t="s">
        <v>253</v>
      </c>
      <c r="O75" s="149">
        <v>2</v>
      </c>
      <c r="AA75" s="123">
        <v>12</v>
      </c>
      <c r="AB75" s="123">
        <v>0</v>
      </c>
      <c r="AC75" s="123">
        <v>37</v>
      </c>
      <c r="AZ75" s="123">
        <v>1</v>
      </c>
      <c r="BA75" s="123">
        <f t="shared" si="25"/>
        <v>0</v>
      </c>
      <c r="BB75" s="123">
        <f t="shared" si="26"/>
        <v>0</v>
      </c>
      <c r="BC75" s="123">
        <f t="shared" si="27"/>
        <v>0</v>
      </c>
      <c r="BD75" s="123">
        <f t="shared" si="28"/>
        <v>0</v>
      </c>
      <c r="BE75" s="123">
        <f t="shared" si="29"/>
        <v>0</v>
      </c>
      <c r="CZ75" s="123">
        <v>0.35263</v>
      </c>
    </row>
    <row r="76" spans="1:104" ht="33.75" x14ac:dyDescent="0.2">
      <c r="A76" s="150">
        <v>42</v>
      </c>
      <c r="B76" s="151" t="s">
        <v>139</v>
      </c>
      <c r="C76" s="152" t="s">
        <v>350</v>
      </c>
      <c r="D76" s="153" t="s">
        <v>77</v>
      </c>
      <c r="E76" s="154">
        <v>2049</v>
      </c>
      <c r="F76" s="154"/>
      <c r="G76" s="155">
        <f t="shared" si="24"/>
        <v>0</v>
      </c>
      <c r="H76" s="179"/>
      <c r="O76" s="149">
        <v>2</v>
      </c>
      <c r="AA76" s="123">
        <v>12</v>
      </c>
      <c r="AB76" s="123">
        <v>0</v>
      </c>
      <c r="AC76" s="123">
        <v>38</v>
      </c>
      <c r="AZ76" s="123">
        <v>1</v>
      </c>
      <c r="BA76" s="123">
        <f t="shared" si="25"/>
        <v>0</v>
      </c>
      <c r="BB76" s="123">
        <f t="shared" si="26"/>
        <v>0</v>
      </c>
      <c r="BC76" s="123">
        <f t="shared" si="27"/>
        <v>0</v>
      </c>
      <c r="BD76" s="123">
        <f t="shared" si="28"/>
        <v>0</v>
      </c>
      <c r="BE76" s="123">
        <f t="shared" si="29"/>
        <v>0</v>
      </c>
      <c r="CZ76" s="123">
        <v>2.0580000000000001E-2</v>
      </c>
    </row>
    <row r="77" spans="1:104" x14ac:dyDescent="0.2">
      <c r="A77" s="150">
        <v>43</v>
      </c>
      <c r="B77" s="151" t="s">
        <v>141</v>
      </c>
      <c r="C77" s="152" t="s">
        <v>142</v>
      </c>
      <c r="D77" s="153" t="s">
        <v>77</v>
      </c>
      <c r="E77" s="154">
        <v>20</v>
      </c>
      <c r="F77" s="154"/>
      <c r="G77" s="155">
        <f t="shared" si="24"/>
        <v>0</v>
      </c>
      <c r="H77" s="178" t="s">
        <v>253</v>
      </c>
      <c r="O77" s="149">
        <v>2</v>
      </c>
      <c r="AA77" s="123">
        <v>12</v>
      </c>
      <c r="AB77" s="123">
        <v>0</v>
      </c>
      <c r="AC77" s="123">
        <v>39</v>
      </c>
      <c r="AZ77" s="123">
        <v>1</v>
      </c>
      <c r="BA77" s="123">
        <f t="shared" si="25"/>
        <v>0</v>
      </c>
      <c r="BB77" s="123">
        <f t="shared" si="26"/>
        <v>0</v>
      </c>
      <c r="BC77" s="123">
        <f t="shared" si="27"/>
        <v>0</v>
      </c>
      <c r="BD77" s="123">
        <f t="shared" si="28"/>
        <v>0</v>
      </c>
      <c r="BE77" s="123">
        <f t="shared" si="29"/>
        <v>0</v>
      </c>
      <c r="CZ77" s="123">
        <v>7.3899999999999993E-2</v>
      </c>
    </row>
    <row r="78" spans="1:104" x14ac:dyDescent="0.2">
      <c r="A78" s="233"/>
      <c r="B78" s="234"/>
      <c r="C78" s="256" t="s">
        <v>372</v>
      </c>
      <c r="D78" s="257"/>
      <c r="E78" s="257"/>
      <c r="F78" s="257"/>
      <c r="G78" s="258"/>
      <c r="H78" s="179"/>
      <c r="O78" s="149">
        <v>3</v>
      </c>
    </row>
    <row r="79" spans="1:104" x14ac:dyDescent="0.2">
      <c r="A79" s="150">
        <v>44</v>
      </c>
      <c r="B79" s="151" t="s">
        <v>143</v>
      </c>
      <c r="C79" s="152" t="s">
        <v>378</v>
      </c>
      <c r="D79" s="153" t="s">
        <v>77</v>
      </c>
      <c r="E79" s="154">
        <v>10</v>
      </c>
      <c r="F79" s="154"/>
      <c r="G79" s="155">
        <f t="shared" si="24"/>
        <v>0</v>
      </c>
      <c r="H79" s="178" t="s">
        <v>253</v>
      </c>
      <c r="O79" s="149">
        <v>2</v>
      </c>
      <c r="AA79" s="123">
        <v>12</v>
      </c>
      <c r="AB79" s="123">
        <v>1</v>
      </c>
      <c r="AC79" s="123">
        <v>40</v>
      </c>
      <c r="AZ79" s="123">
        <v>1</v>
      </c>
      <c r="BA79" s="123">
        <f t="shared" si="25"/>
        <v>0</v>
      </c>
      <c r="BB79" s="123">
        <f t="shared" si="26"/>
        <v>0</v>
      </c>
      <c r="BC79" s="123">
        <f t="shared" si="27"/>
        <v>0</v>
      </c>
      <c r="BD79" s="123">
        <f t="shared" si="28"/>
        <v>0</v>
      </c>
      <c r="BE79" s="123">
        <f t="shared" si="29"/>
        <v>0</v>
      </c>
      <c r="CZ79" s="123">
        <v>0.113</v>
      </c>
    </row>
    <row r="80" spans="1:104" x14ac:dyDescent="0.2">
      <c r="A80" s="150">
        <v>45</v>
      </c>
      <c r="B80" s="151" t="s">
        <v>377</v>
      </c>
      <c r="C80" s="152" t="s">
        <v>379</v>
      </c>
      <c r="D80" s="153" t="s">
        <v>77</v>
      </c>
      <c r="E80" s="154">
        <v>10</v>
      </c>
      <c r="F80" s="154"/>
      <c r="G80" s="155">
        <f t="shared" ref="G80" si="30">E80*F80</f>
        <v>0</v>
      </c>
      <c r="H80" s="178" t="s">
        <v>253</v>
      </c>
      <c r="O80" s="149">
        <v>2</v>
      </c>
      <c r="AA80" s="123">
        <v>12</v>
      </c>
      <c r="AB80" s="123">
        <v>1</v>
      </c>
      <c r="AC80" s="123">
        <v>40</v>
      </c>
      <c r="AZ80" s="123">
        <v>1</v>
      </c>
      <c r="BA80" s="123">
        <f t="shared" ref="BA80" si="31">IF(AZ80=1,G80,0)</f>
        <v>0</v>
      </c>
      <c r="BB80" s="123">
        <f t="shared" ref="BB80" si="32">IF(AZ80=2,G80,0)</f>
        <v>0</v>
      </c>
      <c r="BC80" s="123">
        <f t="shared" ref="BC80" si="33">IF(AZ80=3,G80,0)</f>
        <v>0</v>
      </c>
      <c r="BD80" s="123">
        <f t="shared" ref="BD80" si="34">IF(AZ80=4,G80,0)</f>
        <v>0</v>
      </c>
      <c r="BE80" s="123">
        <f t="shared" ref="BE80" si="35">IF(AZ80=5,G80,0)</f>
        <v>0</v>
      </c>
      <c r="CZ80" s="123">
        <v>0.113</v>
      </c>
    </row>
    <row r="81" spans="1:104" ht="22.5" x14ac:dyDescent="0.2">
      <c r="A81" s="150">
        <v>46</v>
      </c>
      <c r="B81" s="151" t="s">
        <v>144</v>
      </c>
      <c r="C81" s="152" t="s">
        <v>145</v>
      </c>
      <c r="D81" s="153" t="s">
        <v>77</v>
      </c>
      <c r="E81" s="154">
        <v>22</v>
      </c>
      <c r="F81" s="154"/>
      <c r="G81" s="155">
        <f t="shared" si="24"/>
        <v>0</v>
      </c>
      <c r="H81" s="178" t="s">
        <v>253</v>
      </c>
      <c r="O81" s="149">
        <v>2</v>
      </c>
      <c r="AA81" s="123">
        <v>12</v>
      </c>
      <c r="AB81" s="123">
        <v>0</v>
      </c>
      <c r="AC81" s="123">
        <v>42</v>
      </c>
      <c r="AZ81" s="123">
        <v>1</v>
      </c>
      <c r="BA81" s="123">
        <f t="shared" si="25"/>
        <v>0</v>
      </c>
      <c r="BB81" s="123">
        <f t="shared" si="26"/>
        <v>0</v>
      </c>
      <c r="BC81" s="123">
        <f t="shared" si="27"/>
        <v>0</v>
      </c>
      <c r="BD81" s="123">
        <f t="shared" si="28"/>
        <v>0</v>
      </c>
      <c r="BE81" s="123">
        <f t="shared" si="29"/>
        <v>0</v>
      </c>
      <c r="CZ81" s="123">
        <v>0.29810999999999999</v>
      </c>
    </row>
    <row r="82" spans="1:104" x14ac:dyDescent="0.2">
      <c r="A82" s="150">
        <v>47</v>
      </c>
      <c r="B82" s="151" t="s">
        <v>380</v>
      </c>
      <c r="C82" s="152" t="s">
        <v>381</v>
      </c>
      <c r="D82" s="153" t="s">
        <v>77</v>
      </c>
      <c r="E82" s="154">
        <v>8</v>
      </c>
      <c r="F82" s="154"/>
      <c r="G82" s="155">
        <f t="shared" ref="G82" si="36">E82*F82</f>
        <v>0</v>
      </c>
      <c r="H82" s="178" t="s">
        <v>253</v>
      </c>
      <c r="O82" s="149">
        <v>2</v>
      </c>
      <c r="AA82" s="123">
        <v>12</v>
      </c>
      <c r="AB82" s="123">
        <v>0</v>
      </c>
      <c r="AC82" s="123">
        <v>39</v>
      </c>
      <c r="AZ82" s="123">
        <v>1</v>
      </c>
      <c r="BA82" s="123">
        <f t="shared" ref="BA82" si="37">IF(AZ82=1,G82,0)</f>
        <v>0</v>
      </c>
      <c r="BB82" s="123">
        <f t="shared" ref="BB82" si="38">IF(AZ82=2,G82,0)</f>
        <v>0</v>
      </c>
      <c r="BC82" s="123">
        <f t="shared" ref="BC82" si="39">IF(AZ82=3,G82,0)</f>
        <v>0</v>
      </c>
      <c r="BD82" s="123">
        <f t="shared" ref="BD82" si="40">IF(AZ82=4,G82,0)</f>
        <v>0</v>
      </c>
      <c r="BE82" s="123">
        <f t="shared" ref="BE82" si="41">IF(AZ82=5,G82,0)</f>
        <v>0</v>
      </c>
      <c r="CZ82" s="123">
        <v>7.3899999999999993E-2</v>
      </c>
    </row>
    <row r="83" spans="1:104" x14ac:dyDescent="0.2">
      <c r="A83" s="233"/>
      <c r="B83" s="234"/>
      <c r="C83" s="256" t="s">
        <v>372</v>
      </c>
      <c r="D83" s="257"/>
      <c r="E83" s="257"/>
      <c r="F83" s="257"/>
      <c r="G83" s="258"/>
      <c r="H83" s="179"/>
      <c r="O83" s="149">
        <v>3</v>
      </c>
    </row>
    <row r="84" spans="1:104" x14ac:dyDescent="0.2">
      <c r="A84" s="233"/>
      <c r="B84" s="234"/>
      <c r="C84" s="256" t="s">
        <v>405</v>
      </c>
      <c r="D84" s="257"/>
      <c r="E84" s="257"/>
      <c r="F84" s="257"/>
      <c r="G84" s="258"/>
      <c r="H84" s="179"/>
      <c r="O84" s="149">
        <v>3</v>
      </c>
    </row>
    <row r="85" spans="1:104" x14ac:dyDescent="0.2">
      <c r="A85" s="150">
        <v>48</v>
      </c>
      <c r="B85" s="151" t="s">
        <v>143</v>
      </c>
      <c r="C85" s="152" t="s">
        <v>382</v>
      </c>
      <c r="D85" s="153" t="s">
        <v>77</v>
      </c>
      <c r="E85" s="154">
        <v>1</v>
      </c>
      <c r="F85" s="154"/>
      <c r="G85" s="155">
        <f t="shared" ref="G85" si="42">E85*F85</f>
        <v>0</v>
      </c>
      <c r="H85" s="178" t="s">
        <v>253</v>
      </c>
      <c r="O85" s="149">
        <v>2</v>
      </c>
      <c r="AA85" s="123">
        <v>12</v>
      </c>
      <c r="AB85" s="123">
        <v>1</v>
      </c>
      <c r="AC85" s="123">
        <v>40</v>
      </c>
      <c r="AZ85" s="123">
        <v>1</v>
      </c>
      <c r="BA85" s="123">
        <f t="shared" ref="BA85" si="43">IF(AZ85=1,G85,0)</f>
        <v>0</v>
      </c>
      <c r="BB85" s="123">
        <f t="shared" ref="BB85" si="44">IF(AZ85=2,G85,0)</f>
        <v>0</v>
      </c>
      <c r="BC85" s="123">
        <f t="shared" ref="BC85" si="45">IF(AZ85=3,G85,0)</f>
        <v>0</v>
      </c>
      <c r="BD85" s="123">
        <f t="shared" ref="BD85" si="46">IF(AZ85=4,G85,0)</f>
        <v>0</v>
      </c>
      <c r="BE85" s="123">
        <f t="shared" ref="BE85" si="47">IF(AZ85=5,G85,0)</f>
        <v>0</v>
      </c>
      <c r="CZ85" s="123">
        <v>0.113</v>
      </c>
    </row>
    <row r="86" spans="1:104" x14ac:dyDescent="0.2">
      <c r="A86" s="150">
        <v>49</v>
      </c>
      <c r="B86" s="151" t="s">
        <v>137</v>
      </c>
      <c r="C86" s="152" t="s">
        <v>138</v>
      </c>
      <c r="D86" s="153" t="s">
        <v>77</v>
      </c>
      <c r="E86" s="154">
        <v>10</v>
      </c>
      <c r="F86" s="154"/>
      <c r="G86" s="155">
        <f t="shared" si="24"/>
        <v>0</v>
      </c>
      <c r="H86" s="178" t="s">
        <v>253</v>
      </c>
      <c r="O86" s="149">
        <v>2</v>
      </c>
      <c r="AA86" s="123">
        <v>12</v>
      </c>
      <c r="AB86" s="123">
        <v>0</v>
      </c>
      <c r="AC86" s="123">
        <v>45</v>
      </c>
      <c r="AZ86" s="123">
        <v>1</v>
      </c>
      <c r="BA86" s="123">
        <f t="shared" si="25"/>
        <v>0</v>
      </c>
      <c r="BB86" s="123">
        <f t="shared" si="26"/>
        <v>0</v>
      </c>
      <c r="BC86" s="123">
        <f t="shared" si="27"/>
        <v>0</v>
      </c>
      <c r="BD86" s="123">
        <f t="shared" si="28"/>
        <v>0</v>
      </c>
      <c r="BE86" s="123">
        <f t="shared" si="29"/>
        <v>0</v>
      </c>
      <c r="CZ86" s="123">
        <v>0.30651</v>
      </c>
    </row>
    <row r="87" spans="1:104" ht="22.5" x14ac:dyDescent="0.2">
      <c r="A87" s="150">
        <v>50</v>
      </c>
      <c r="B87" s="151" t="s">
        <v>133</v>
      </c>
      <c r="C87" s="152" t="s">
        <v>134</v>
      </c>
      <c r="D87" s="153" t="s">
        <v>77</v>
      </c>
      <c r="E87" s="154">
        <v>11</v>
      </c>
      <c r="F87" s="154"/>
      <c r="G87" s="155">
        <f t="shared" si="24"/>
        <v>0</v>
      </c>
      <c r="H87" s="178" t="s">
        <v>253</v>
      </c>
      <c r="O87" s="149">
        <v>2</v>
      </c>
      <c r="AA87" s="123">
        <v>12</v>
      </c>
      <c r="AB87" s="123">
        <v>0</v>
      </c>
      <c r="AC87" s="123">
        <v>46</v>
      </c>
      <c r="AZ87" s="123">
        <v>1</v>
      </c>
      <c r="BA87" s="123">
        <f t="shared" si="25"/>
        <v>0</v>
      </c>
      <c r="BB87" s="123">
        <f t="shared" si="26"/>
        <v>0</v>
      </c>
      <c r="BC87" s="123">
        <f t="shared" si="27"/>
        <v>0</v>
      </c>
      <c r="BD87" s="123">
        <f t="shared" si="28"/>
        <v>0</v>
      </c>
      <c r="BE87" s="123">
        <f t="shared" si="29"/>
        <v>0</v>
      </c>
      <c r="CZ87" s="123">
        <v>0.35263</v>
      </c>
    </row>
    <row r="88" spans="1:104" x14ac:dyDescent="0.2">
      <c r="A88" s="150">
        <v>51</v>
      </c>
      <c r="B88" s="151" t="s">
        <v>146</v>
      </c>
      <c r="C88" s="152" t="s">
        <v>147</v>
      </c>
      <c r="D88" s="153" t="s">
        <v>82</v>
      </c>
      <c r="E88" s="154">
        <v>1357</v>
      </c>
      <c r="F88" s="154"/>
      <c r="G88" s="155">
        <f t="shared" si="24"/>
        <v>0</v>
      </c>
      <c r="H88" s="179"/>
      <c r="O88" s="149">
        <v>2</v>
      </c>
      <c r="AA88" s="123">
        <v>12</v>
      </c>
      <c r="AB88" s="123">
        <v>0</v>
      </c>
      <c r="AC88" s="123">
        <v>47</v>
      </c>
      <c r="AZ88" s="123">
        <v>1</v>
      </c>
      <c r="BA88" s="123">
        <f t="shared" si="25"/>
        <v>0</v>
      </c>
      <c r="BB88" s="123">
        <f t="shared" si="26"/>
        <v>0</v>
      </c>
      <c r="BC88" s="123">
        <f t="shared" si="27"/>
        <v>0</v>
      </c>
      <c r="BD88" s="123">
        <f t="shared" si="28"/>
        <v>0</v>
      </c>
      <c r="BE88" s="123">
        <f t="shared" si="29"/>
        <v>0</v>
      </c>
      <c r="CZ88" s="123">
        <v>0.13611999999999999</v>
      </c>
    </row>
    <row r="89" spans="1:104" x14ac:dyDescent="0.2">
      <c r="A89" s="233"/>
      <c r="B89" s="234"/>
      <c r="C89" s="256" t="s">
        <v>373</v>
      </c>
      <c r="D89" s="257"/>
      <c r="E89" s="257"/>
      <c r="F89" s="257"/>
      <c r="G89" s="258"/>
      <c r="H89" s="179"/>
      <c r="O89" s="149">
        <v>3</v>
      </c>
    </row>
    <row r="90" spans="1:104" x14ac:dyDescent="0.2">
      <c r="A90" s="150">
        <v>52</v>
      </c>
      <c r="B90" s="151" t="s">
        <v>148</v>
      </c>
      <c r="C90" s="152" t="s">
        <v>149</v>
      </c>
      <c r="D90" s="153" t="s">
        <v>72</v>
      </c>
      <c r="E90" s="154">
        <v>24</v>
      </c>
      <c r="F90" s="154"/>
      <c r="G90" s="155">
        <f t="shared" si="24"/>
        <v>0</v>
      </c>
      <c r="H90" s="178" t="s">
        <v>253</v>
      </c>
      <c r="O90" s="149">
        <v>2</v>
      </c>
      <c r="AA90" s="123">
        <v>12</v>
      </c>
      <c r="AB90" s="123">
        <v>1</v>
      </c>
      <c r="AC90" s="123">
        <v>48</v>
      </c>
      <c r="AZ90" s="123">
        <v>1</v>
      </c>
      <c r="BA90" s="123">
        <f t="shared" si="25"/>
        <v>0</v>
      </c>
      <c r="BB90" s="123">
        <f t="shared" si="26"/>
        <v>0</v>
      </c>
      <c r="BC90" s="123">
        <f t="shared" si="27"/>
        <v>0</v>
      </c>
      <c r="BD90" s="123">
        <f t="shared" si="28"/>
        <v>0</v>
      </c>
      <c r="BE90" s="123">
        <f t="shared" si="29"/>
        <v>0</v>
      </c>
      <c r="CZ90" s="123">
        <v>1.0999999999999999E-2</v>
      </c>
    </row>
    <row r="91" spans="1:104" x14ac:dyDescent="0.2">
      <c r="A91" s="150">
        <v>53</v>
      </c>
      <c r="B91" s="151" t="s">
        <v>150</v>
      </c>
      <c r="C91" s="152" t="s">
        <v>151</v>
      </c>
      <c r="D91" s="153" t="s">
        <v>72</v>
      </c>
      <c r="E91" s="154">
        <v>1128</v>
      </c>
      <c r="F91" s="154"/>
      <c r="G91" s="155">
        <f t="shared" si="24"/>
        <v>0</v>
      </c>
      <c r="H91" s="178" t="s">
        <v>253</v>
      </c>
      <c r="O91" s="149">
        <v>2</v>
      </c>
      <c r="AA91" s="123">
        <v>12</v>
      </c>
      <c r="AB91" s="123">
        <v>1</v>
      </c>
      <c r="AC91" s="123">
        <v>49</v>
      </c>
      <c r="AZ91" s="123">
        <v>1</v>
      </c>
      <c r="BA91" s="123">
        <f t="shared" si="25"/>
        <v>0</v>
      </c>
      <c r="BB91" s="123">
        <f t="shared" si="26"/>
        <v>0</v>
      </c>
      <c r="BC91" s="123">
        <f t="shared" si="27"/>
        <v>0</v>
      </c>
      <c r="BD91" s="123">
        <f t="shared" si="28"/>
        <v>0</v>
      </c>
      <c r="BE91" s="123">
        <f t="shared" si="29"/>
        <v>0</v>
      </c>
      <c r="CZ91" s="123">
        <v>5.0999999999999997E-2</v>
      </c>
    </row>
    <row r="92" spans="1:104" x14ac:dyDescent="0.2">
      <c r="A92" s="150">
        <v>54</v>
      </c>
      <c r="B92" s="151" t="s">
        <v>152</v>
      </c>
      <c r="C92" s="152" t="s">
        <v>153</v>
      </c>
      <c r="D92" s="153" t="s">
        <v>72</v>
      </c>
      <c r="E92" s="154">
        <v>182</v>
      </c>
      <c r="F92" s="154"/>
      <c r="G92" s="155">
        <f t="shared" si="24"/>
        <v>0</v>
      </c>
      <c r="H92" s="178" t="s">
        <v>253</v>
      </c>
      <c r="O92" s="149">
        <v>2</v>
      </c>
      <c r="AA92" s="123">
        <v>12</v>
      </c>
      <c r="AB92" s="123">
        <v>1</v>
      </c>
      <c r="AC92" s="123">
        <v>50</v>
      </c>
      <c r="AZ92" s="123">
        <v>1</v>
      </c>
      <c r="BA92" s="123">
        <f t="shared" si="25"/>
        <v>0</v>
      </c>
      <c r="BB92" s="123">
        <f t="shared" si="26"/>
        <v>0</v>
      </c>
      <c r="BC92" s="123">
        <f t="shared" si="27"/>
        <v>0</v>
      </c>
      <c r="BD92" s="123">
        <f t="shared" si="28"/>
        <v>0</v>
      </c>
      <c r="BE92" s="123">
        <f t="shared" si="29"/>
        <v>0</v>
      </c>
      <c r="CZ92" s="123">
        <v>7.4399999999999994E-2</v>
      </c>
    </row>
    <row r="93" spans="1:104" x14ac:dyDescent="0.2">
      <c r="A93" s="150">
        <v>55</v>
      </c>
      <c r="B93" s="151" t="s">
        <v>384</v>
      </c>
      <c r="C93" s="152" t="s">
        <v>383</v>
      </c>
      <c r="D93" s="153" t="s">
        <v>72</v>
      </c>
      <c r="E93" s="154">
        <v>23</v>
      </c>
      <c r="F93" s="154"/>
      <c r="G93" s="155">
        <f t="shared" si="24"/>
        <v>0</v>
      </c>
      <c r="H93" s="178" t="s">
        <v>253</v>
      </c>
      <c r="O93" s="149">
        <v>2</v>
      </c>
      <c r="AA93" s="123">
        <v>12</v>
      </c>
      <c r="AB93" s="123">
        <v>1</v>
      </c>
      <c r="AC93" s="123">
        <v>82</v>
      </c>
      <c r="AZ93" s="123">
        <v>1</v>
      </c>
      <c r="BA93" s="123">
        <f t="shared" si="25"/>
        <v>0</v>
      </c>
      <c r="BB93" s="123">
        <f t="shared" si="26"/>
        <v>0</v>
      </c>
      <c r="BC93" s="123">
        <f t="shared" si="27"/>
        <v>0</v>
      </c>
      <c r="BD93" s="123">
        <f t="shared" si="28"/>
        <v>0</v>
      </c>
      <c r="BE93" s="123">
        <f t="shared" si="29"/>
        <v>0</v>
      </c>
      <c r="CZ93" s="123">
        <v>4.8000000000000001E-2</v>
      </c>
    </row>
    <row r="94" spans="1:104" x14ac:dyDescent="0.2">
      <c r="A94" s="150">
        <v>56</v>
      </c>
      <c r="B94" s="151" t="s">
        <v>154</v>
      </c>
      <c r="C94" s="152" t="s">
        <v>155</v>
      </c>
      <c r="D94" s="153" t="s">
        <v>82</v>
      </c>
      <c r="E94" s="154">
        <v>185</v>
      </c>
      <c r="F94" s="154"/>
      <c r="G94" s="155">
        <f t="shared" si="24"/>
        <v>0</v>
      </c>
      <c r="H94" s="178" t="s">
        <v>253</v>
      </c>
      <c r="O94" s="149">
        <v>2</v>
      </c>
      <c r="AA94" s="123">
        <v>12</v>
      </c>
      <c r="AB94" s="123">
        <v>0</v>
      </c>
      <c r="AC94" s="123">
        <v>52</v>
      </c>
      <c r="AZ94" s="123">
        <v>1</v>
      </c>
      <c r="BA94" s="123">
        <f t="shared" si="25"/>
        <v>0</v>
      </c>
      <c r="BB94" s="123">
        <f t="shared" si="26"/>
        <v>0</v>
      </c>
      <c r="BC94" s="123">
        <f t="shared" si="27"/>
        <v>0</v>
      </c>
      <c r="BD94" s="123">
        <f t="shared" si="28"/>
        <v>0</v>
      </c>
      <c r="BE94" s="123">
        <f t="shared" si="29"/>
        <v>0</v>
      </c>
      <c r="CZ94" s="123">
        <v>4.3E-3</v>
      </c>
    </row>
    <row r="95" spans="1:104" x14ac:dyDescent="0.2">
      <c r="A95" s="233"/>
      <c r="B95" s="234"/>
      <c r="C95" s="256" t="s">
        <v>373</v>
      </c>
      <c r="D95" s="257"/>
      <c r="E95" s="257"/>
      <c r="F95" s="257"/>
      <c r="G95" s="258"/>
      <c r="H95" s="179"/>
      <c r="O95" s="149">
        <v>3</v>
      </c>
    </row>
    <row r="96" spans="1:104" x14ac:dyDescent="0.2">
      <c r="A96" s="150">
        <v>57</v>
      </c>
      <c r="B96" s="151" t="s">
        <v>156</v>
      </c>
      <c r="C96" s="152" t="s">
        <v>157</v>
      </c>
      <c r="D96" s="153" t="s">
        <v>82</v>
      </c>
      <c r="E96" s="154">
        <v>195</v>
      </c>
      <c r="F96" s="154"/>
      <c r="G96" s="155">
        <f t="shared" si="24"/>
        <v>0</v>
      </c>
      <c r="H96" s="178" t="s">
        <v>253</v>
      </c>
      <c r="O96" s="149">
        <v>2</v>
      </c>
      <c r="AA96" s="123">
        <v>12</v>
      </c>
      <c r="AB96" s="123">
        <v>0</v>
      </c>
      <c r="AC96" s="123">
        <v>53</v>
      </c>
      <c r="AZ96" s="123">
        <v>1</v>
      </c>
      <c r="BA96" s="123">
        <f t="shared" si="25"/>
        <v>0</v>
      </c>
      <c r="BB96" s="123">
        <f t="shared" si="26"/>
        <v>0</v>
      </c>
      <c r="BC96" s="123">
        <f t="shared" si="27"/>
        <v>0</v>
      </c>
      <c r="BD96" s="123">
        <f t="shared" si="28"/>
        <v>0</v>
      </c>
      <c r="BE96" s="123">
        <f t="shared" si="29"/>
        <v>0</v>
      </c>
      <c r="CZ96" s="123">
        <v>9.4200000000000006E-2</v>
      </c>
    </row>
    <row r="97" spans="1:104" x14ac:dyDescent="0.2">
      <c r="A97" s="233"/>
      <c r="B97" s="234"/>
      <c r="C97" s="256" t="s">
        <v>373</v>
      </c>
      <c r="D97" s="257"/>
      <c r="E97" s="257"/>
      <c r="F97" s="257"/>
      <c r="G97" s="258"/>
      <c r="H97" s="179"/>
      <c r="O97" s="149">
        <v>3</v>
      </c>
    </row>
    <row r="98" spans="1:104" x14ac:dyDescent="0.2">
      <c r="A98" s="150">
        <v>58</v>
      </c>
      <c r="B98" s="151" t="s">
        <v>158</v>
      </c>
      <c r="C98" s="152" t="s">
        <v>159</v>
      </c>
      <c r="D98" s="153" t="s">
        <v>114</v>
      </c>
      <c r="E98" s="154">
        <v>4</v>
      </c>
      <c r="F98" s="154"/>
      <c r="G98" s="155">
        <f t="shared" si="24"/>
        <v>0</v>
      </c>
      <c r="H98" s="178" t="s">
        <v>253</v>
      </c>
      <c r="O98" s="149">
        <v>2</v>
      </c>
      <c r="AA98" s="123">
        <v>12</v>
      </c>
      <c r="AB98" s="123">
        <v>1</v>
      </c>
      <c r="AC98" s="123">
        <v>54</v>
      </c>
      <c r="AZ98" s="123">
        <v>1</v>
      </c>
      <c r="BA98" s="123">
        <f t="shared" si="25"/>
        <v>0</v>
      </c>
      <c r="BB98" s="123">
        <f t="shared" si="26"/>
        <v>0</v>
      </c>
      <c r="BC98" s="123">
        <f t="shared" si="27"/>
        <v>0</v>
      </c>
      <c r="BD98" s="123">
        <f t="shared" si="28"/>
        <v>0</v>
      </c>
      <c r="BE98" s="123">
        <f t="shared" si="29"/>
        <v>0</v>
      </c>
      <c r="CZ98" s="123">
        <v>1</v>
      </c>
    </row>
    <row r="99" spans="1:104" x14ac:dyDescent="0.2">
      <c r="A99" s="156"/>
      <c r="B99" s="157" t="s">
        <v>67</v>
      </c>
      <c r="C99" s="158" t="str">
        <f>CONCATENATE(B61," ",C61)</f>
        <v>5 Komunikace</v>
      </c>
      <c r="D99" s="156"/>
      <c r="E99" s="159"/>
      <c r="F99" s="159"/>
      <c r="G99" s="160">
        <f>SUM(G61:G98)</f>
        <v>0</v>
      </c>
      <c r="H99" s="181"/>
      <c r="O99" s="149">
        <v>4</v>
      </c>
      <c r="BA99" s="161">
        <f>SUM(BA61:BA98)</f>
        <v>0</v>
      </c>
      <c r="BB99" s="161">
        <f>SUM(BB61:BB98)</f>
        <v>0</v>
      </c>
      <c r="BC99" s="161">
        <f>SUM(BC61:BC98)</f>
        <v>0</v>
      </c>
      <c r="BD99" s="161">
        <f>SUM(BD61:BD98)</f>
        <v>0</v>
      </c>
      <c r="BE99" s="161">
        <f>SUM(BE61:BE98)</f>
        <v>0</v>
      </c>
    </row>
    <row r="100" spans="1:104" x14ac:dyDescent="0.2">
      <c r="A100" s="142" t="s">
        <v>64</v>
      </c>
      <c r="B100" s="143" t="s">
        <v>160</v>
      </c>
      <c r="C100" s="144" t="s">
        <v>161</v>
      </c>
      <c r="D100" s="145"/>
      <c r="E100" s="146"/>
      <c r="F100" s="146"/>
      <c r="G100" s="147"/>
      <c r="H100" s="180"/>
      <c r="I100" s="148"/>
      <c r="O100" s="149">
        <v>1</v>
      </c>
    </row>
    <row r="101" spans="1:104" x14ac:dyDescent="0.2">
      <c r="A101" s="150">
        <v>59</v>
      </c>
      <c r="B101" s="151" t="s">
        <v>162</v>
      </c>
      <c r="C101" s="152" t="s">
        <v>163</v>
      </c>
      <c r="D101" s="153" t="s">
        <v>72</v>
      </c>
      <c r="E101" s="154">
        <v>1</v>
      </c>
      <c r="F101" s="154"/>
      <c r="G101" s="155">
        <f t="shared" ref="G101:G126" si="48">E101*F101</f>
        <v>0</v>
      </c>
      <c r="H101" s="178" t="s">
        <v>253</v>
      </c>
      <c r="O101" s="149">
        <v>2</v>
      </c>
      <c r="AA101" s="123">
        <v>12</v>
      </c>
      <c r="AB101" s="123">
        <v>0</v>
      </c>
      <c r="AC101" s="123">
        <v>55</v>
      </c>
      <c r="AZ101" s="123">
        <v>1</v>
      </c>
      <c r="BA101" s="123">
        <f t="shared" ref="BA101:BA126" si="49">IF(AZ101=1,G101,0)</f>
        <v>0</v>
      </c>
      <c r="BB101" s="123">
        <f t="shared" ref="BB101:BB126" si="50">IF(AZ101=2,G101,0)</f>
        <v>0</v>
      </c>
      <c r="BC101" s="123">
        <f t="shared" ref="BC101:BC126" si="51">IF(AZ101=3,G101,0)</f>
        <v>0</v>
      </c>
      <c r="BD101" s="123">
        <f t="shared" ref="BD101:BD126" si="52">IF(AZ101=4,G101,0)</f>
        <v>0</v>
      </c>
      <c r="BE101" s="123">
        <f t="shared" ref="BE101:BE126" si="53">IF(AZ101=5,G101,0)</f>
        <v>0</v>
      </c>
      <c r="CZ101" s="123">
        <v>0.14494000000000001</v>
      </c>
    </row>
    <row r="102" spans="1:104" x14ac:dyDescent="0.2">
      <c r="A102" s="233"/>
      <c r="B102" s="234"/>
      <c r="C102" s="256" t="s">
        <v>371</v>
      </c>
      <c r="D102" s="257"/>
      <c r="E102" s="257"/>
      <c r="F102" s="257"/>
      <c r="G102" s="258"/>
      <c r="H102" s="179"/>
      <c r="O102" s="149">
        <v>3</v>
      </c>
    </row>
    <row r="103" spans="1:104" x14ac:dyDescent="0.2">
      <c r="A103" s="150">
        <v>60</v>
      </c>
      <c r="B103" s="151" t="s">
        <v>164</v>
      </c>
      <c r="C103" s="152" t="s">
        <v>165</v>
      </c>
      <c r="D103" s="153" t="s">
        <v>72</v>
      </c>
      <c r="E103" s="154">
        <v>1.01</v>
      </c>
      <c r="F103" s="154"/>
      <c r="G103" s="155">
        <f t="shared" si="48"/>
        <v>0</v>
      </c>
      <c r="H103" s="178" t="s">
        <v>253</v>
      </c>
      <c r="O103" s="149">
        <v>2</v>
      </c>
      <c r="AA103" s="123">
        <v>12</v>
      </c>
      <c r="AB103" s="123">
        <v>1</v>
      </c>
      <c r="AC103" s="123">
        <v>56</v>
      </c>
      <c r="AZ103" s="123">
        <v>1</v>
      </c>
      <c r="BA103" s="123">
        <f t="shared" si="49"/>
        <v>0</v>
      </c>
      <c r="BB103" s="123">
        <f t="shared" si="50"/>
        <v>0</v>
      </c>
      <c r="BC103" s="123">
        <f t="shared" si="51"/>
        <v>0</v>
      </c>
      <c r="BD103" s="123">
        <f t="shared" si="52"/>
        <v>0</v>
      </c>
      <c r="BE103" s="123">
        <f t="shared" si="53"/>
        <v>0</v>
      </c>
      <c r="CZ103" s="123">
        <v>7.1999999999999995E-2</v>
      </c>
    </row>
    <row r="104" spans="1:104" x14ac:dyDescent="0.2">
      <c r="A104" s="150">
        <v>61</v>
      </c>
      <c r="B104" s="151" t="s">
        <v>166</v>
      </c>
      <c r="C104" s="152" t="s">
        <v>167</v>
      </c>
      <c r="D104" s="153" t="s">
        <v>72</v>
      </c>
      <c r="E104" s="154">
        <v>1.01</v>
      </c>
      <c r="F104" s="154"/>
      <c r="G104" s="155">
        <f t="shared" si="48"/>
        <v>0</v>
      </c>
      <c r="H104" s="178" t="s">
        <v>253</v>
      </c>
      <c r="O104" s="149">
        <v>2</v>
      </c>
      <c r="AA104" s="123">
        <v>12</v>
      </c>
      <c r="AB104" s="123">
        <v>1</v>
      </c>
      <c r="AC104" s="123">
        <v>57</v>
      </c>
      <c r="AZ104" s="123">
        <v>1</v>
      </c>
      <c r="BA104" s="123">
        <f t="shared" si="49"/>
        <v>0</v>
      </c>
      <c r="BB104" s="123">
        <f t="shared" si="50"/>
        <v>0</v>
      </c>
      <c r="BC104" s="123">
        <f t="shared" si="51"/>
        <v>0</v>
      </c>
      <c r="BD104" s="123">
        <f t="shared" si="52"/>
        <v>0</v>
      </c>
      <c r="BE104" s="123">
        <f t="shared" si="53"/>
        <v>0</v>
      </c>
      <c r="CZ104" s="123">
        <v>0.08</v>
      </c>
    </row>
    <row r="105" spans="1:104" x14ac:dyDescent="0.2">
      <c r="A105" s="150">
        <v>62</v>
      </c>
      <c r="B105" s="151" t="s">
        <v>168</v>
      </c>
      <c r="C105" s="152" t="s">
        <v>169</v>
      </c>
      <c r="D105" s="153" t="s">
        <v>72</v>
      </c>
      <c r="E105" s="154">
        <v>1.01</v>
      </c>
      <c r="F105" s="154"/>
      <c r="G105" s="155">
        <f t="shared" si="48"/>
        <v>0</v>
      </c>
      <c r="H105" s="178" t="s">
        <v>253</v>
      </c>
      <c r="O105" s="149">
        <v>2</v>
      </c>
      <c r="AA105" s="123">
        <v>12</v>
      </c>
      <c r="AB105" s="123">
        <v>1</v>
      </c>
      <c r="AC105" s="123">
        <v>58</v>
      </c>
      <c r="AZ105" s="123">
        <v>1</v>
      </c>
      <c r="BA105" s="123">
        <f t="shared" si="49"/>
        <v>0</v>
      </c>
      <c r="BB105" s="123">
        <f t="shared" si="50"/>
        <v>0</v>
      </c>
      <c r="BC105" s="123">
        <f t="shared" si="51"/>
        <v>0</v>
      </c>
      <c r="BD105" s="123">
        <f t="shared" si="52"/>
        <v>0</v>
      </c>
      <c r="BE105" s="123">
        <f t="shared" si="53"/>
        <v>0</v>
      </c>
      <c r="CZ105" s="123">
        <v>0.04</v>
      </c>
    </row>
    <row r="106" spans="1:104" x14ac:dyDescent="0.2">
      <c r="A106" s="150">
        <v>63</v>
      </c>
      <c r="B106" s="151" t="s">
        <v>170</v>
      </c>
      <c r="C106" s="152" t="s">
        <v>171</v>
      </c>
      <c r="D106" s="153" t="s">
        <v>72</v>
      </c>
      <c r="E106" s="154">
        <v>1.01</v>
      </c>
      <c r="F106" s="154"/>
      <c r="G106" s="155">
        <f t="shared" si="48"/>
        <v>0</v>
      </c>
      <c r="H106" s="178" t="s">
        <v>253</v>
      </c>
      <c r="O106" s="149">
        <v>2</v>
      </c>
      <c r="AA106" s="123">
        <v>12</v>
      </c>
      <c r="AB106" s="123">
        <v>1</v>
      </c>
      <c r="AC106" s="123">
        <v>59</v>
      </c>
      <c r="AZ106" s="123">
        <v>1</v>
      </c>
      <c r="BA106" s="123">
        <f t="shared" si="49"/>
        <v>0</v>
      </c>
      <c r="BB106" s="123">
        <f t="shared" si="50"/>
        <v>0</v>
      </c>
      <c r="BC106" s="123">
        <f t="shared" si="51"/>
        <v>0</v>
      </c>
      <c r="BD106" s="123">
        <f t="shared" si="52"/>
        <v>0</v>
      </c>
      <c r="BE106" s="123">
        <f t="shared" si="53"/>
        <v>0</v>
      </c>
      <c r="CZ106" s="123">
        <v>5.7000000000000002E-2</v>
      </c>
    </row>
    <row r="107" spans="1:104" x14ac:dyDescent="0.2">
      <c r="A107" s="150">
        <v>64</v>
      </c>
      <c r="B107" s="151" t="s">
        <v>172</v>
      </c>
      <c r="C107" s="152" t="s">
        <v>173</v>
      </c>
      <c r="D107" s="153" t="s">
        <v>72</v>
      </c>
      <c r="E107" s="154">
        <v>1</v>
      </c>
      <c r="F107" s="154"/>
      <c r="G107" s="155">
        <f t="shared" si="48"/>
        <v>0</v>
      </c>
      <c r="H107" s="178" t="s">
        <v>253</v>
      </c>
      <c r="O107" s="149">
        <v>2</v>
      </c>
      <c r="AA107" s="123">
        <v>12</v>
      </c>
      <c r="AB107" s="123">
        <v>0</v>
      </c>
      <c r="AC107" s="123">
        <v>60</v>
      </c>
      <c r="AZ107" s="123">
        <v>1</v>
      </c>
      <c r="BA107" s="123">
        <f t="shared" si="49"/>
        <v>0</v>
      </c>
      <c r="BB107" s="123">
        <f t="shared" si="50"/>
        <v>0</v>
      </c>
      <c r="BC107" s="123">
        <f t="shared" si="51"/>
        <v>0</v>
      </c>
      <c r="BD107" s="123">
        <f t="shared" si="52"/>
        <v>0</v>
      </c>
      <c r="BE107" s="123">
        <f t="shared" si="53"/>
        <v>0</v>
      </c>
      <c r="CZ107" s="123">
        <v>7.0200000000000002E-3</v>
      </c>
    </row>
    <row r="108" spans="1:104" x14ac:dyDescent="0.2">
      <c r="A108" s="150">
        <v>65</v>
      </c>
      <c r="B108" s="151" t="s">
        <v>174</v>
      </c>
      <c r="C108" s="152" t="s">
        <v>175</v>
      </c>
      <c r="D108" s="153" t="s">
        <v>72</v>
      </c>
      <c r="E108" s="154">
        <v>1</v>
      </c>
      <c r="F108" s="154"/>
      <c r="G108" s="155">
        <f t="shared" si="48"/>
        <v>0</v>
      </c>
      <c r="H108" s="178" t="s">
        <v>253</v>
      </c>
      <c r="O108" s="149">
        <v>2</v>
      </c>
      <c r="AA108" s="123">
        <v>12</v>
      </c>
      <c r="AB108" s="123">
        <v>1</v>
      </c>
      <c r="AC108" s="123">
        <v>61</v>
      </c>
      <c r="AZ108" s="123">
        <v>1</v>
      </c>
      <c r="BA108" s="123">
        <f t="shared" si="49"/>
        <v>0</v>
      </c>
      <c r="BB108" s="123">
        <f t="shared" si="50"/>
        <v>0</v>
      </c>
      <c r="BC108" s="123">
        <f t="shared" si="51"/>
        <v>0</v>
      </c>
      <c r="BD108" s="123">
        <f t="shared" si="52"/>
        <v>0</v>
      </c>
      <c r="BE108" s="123">
        <f t="shared" si="53"/>
        <v>0</v>
      </c>
      <c r="CZ108" s="123">
        <v>5.8000000000000003E-2</v>
      </c>
    </row>
    <row r="109" spans="1:104" x14ac:dyDescent="0.2">
      <c r="A109" s="150">
        <v>66</v>
      </c>
      <c r="B109" s="151" t="s">
        <v>176</v>
      </c>
      <c r="C109" s="152" t="s">
        <v>177</v>
      </c>
      <c r="D109" s="153" t="s">
        <v>72</v>
      </c>
      <c r="E109" s="154">
        <v>1</v>
      </c>
      <c r="F109" s="154"/>
      <c r="G109" s="155">
        <f t="shared" si="48"/>
        <v>0</v>
      </c>
      <c r="H109" s="178" t="s">
        <v>253</v>
      </c>
      <c r="O109" s="149">
        <v>2</v>
      </c>
      <c r="AA109" s="123">
        <v>12</v>
      </c>
      <c r="AB109" s="123">
        <v>1</v>
      </c>
      <c r="AC109" s="123">
        <v>62</v>
      </c>
      <c r="AZ109" s="123">
        <v>1</v>
      </c>
      <c r="BA109" s="123">
        <f t="shared" si="49"/>
        <v>0</v>
      </c>
      <c r="BB109" s="123">
        <f t="shared" si="50"/>
        <v>0</v>
      </c>
      <c r="BC109" s="123">
        <f t="shared" si="51"/>
        <v>0</v>
      </c>
      <c r="BD109" s="123">
        <f t="shared" si="52"/>
        <v>0</v>
      </c>
      <c r="BE109" s="123">
        <f t="shared" si="53"/>
        <v>0</v>
      </c>
      <c r="CZ109" s="123">
        <v>6.0000000000000001E-3</v>
      </c>
    </row>
    <row r="110" spans="1:104" x14ac:dyDescent="0.2">
      <c r="A110" s="150">
        <v>67</v>
      </c>
      <c r="B110" s="151" t="s">
        <v>178</v>
      </c>
      <c r="C110" s="152" t="s">
        <v>179</v>
      </c>
      <c r="D110" s="153" t="s">
        <v>72</v>
      </c>
      <c r="E110" s="154">
        <v>1.01</v>
      </c>
      <c r="F110" s="154"/>
      <c r="G110" s="155">
        <f t="shared" si="48"/>
        <v>0</v>
      </c>
      <c r="H110" s="178" t="s">
        <v>253</v>
      </c>
      <c r="O110" s="149">
        <v>2</v>
      </c>
      <c r="AA110" s="123">
        <v>12</v>
      </c>
      <c r="AB110" s="123">
        <v>1</v>
      </c>
      <c r="AC110" s="123">
        <v>63</v>
      </c>
      <c r="AZ110" s="123">
        <v>1</v>
      </c>
      <c r="BA110" s="123">
        <f t="shared" si="49"/>
        <v>0</v>
      </c>
      <c r="BB110" s="123">
        <f t="shared" si="50"/>
        <v>0</v>
      </c>
      <c r="BC110" s="123">
        <f t="shared" si="51"/>
        <v>0</v>
      </c>
      <c r="BD110" s="123">
        <f t="shared" si="52"/>
        <v>0</v>
      </c>
      <c r="BE110" s="123">
        <f t="shared" si="53"/>
        <v>0</v>
      </c>
      <c r="CZ110" s="123">
        <v>6.4000000000000001E-2</v>
      </c>
    </row>
    <row r="111" spans="1:104" x14ac:dyDescent="0.2">
      <c r="A111" s="150">
        <v>68</v>
      </c>
      <c r="B111" s="151" t="s">
        <v>180</v>
      </c>
      <c r="C111" s="152" t="s">
        <v>181</v>
      </c>
      <c r="D111" s="153" t="s">
        <v>72</v>
      </c>
      <c r="E111" s="154">
        <v>1</v>
      </c>
      <c r="F111" s="154"/>
      <c r="G111" s="155">
        <f t="shared" si="48"/>
        <v>0</v>
      </c>
      <c r="H111" s="178" t="s">
        <v>253</v>
      </c>
      <c r="O111" s="149">
        <v>2</v>
      </c>
      <c r="AA111" s="123">
        <v>12</v>
      </c>
      <c r="AB111" s="123">
        <v>0</v>
      </c>
      <c r="AC111" s="123">
        <v>64</v>
      </c>
      <c r="AZ111" s="123">
        <v>1</v>
      </c>
      <c r="BA111" s="123">
        <f t="shared" si="49"/>
        <v>0</v>
      </c>
      <c r="BB111" s="123">
        <f t="shared" si="50"/>
        <v>0</v>
      </c>
      <c r="BC111" s="123">
        <f t="shared" si="51"/>
        <v>0</v>
      </c>
      <c r="BD111" s="123">
        <f t="shared" si="52"/>
        <v>0</v>
      </c>
      <c r="BE111" s="123">
        <f t="shared" si="53"/>
        <v>0</v>
      </c>
      <c r="CZ111" s="123">
        <v>6.6E-3</v>
      </c>
    </row>
    <row r="112" spans="1:104" x14ac:dyDescent="0.2">
      <c r="A112" s="150">
        <v>69</v>
      </c>
      <c r="B112" s="151" t="s">
        <v>182</v>
      </c>
      <c r="C112" s="152" t="s">
        <v>183</v>
      </c>
      <c r="D112" s="153" t="s">
        <v>72</v>
      </c>
      <c r="E112" s="154">
        <v>1.01</v>
      </c>
      <c r="F112" s="154"/>
      <c r="G112" s="155">
        <f t="shared" si="48"/>
        <v>0</v>
      </c>
      <c r="H112" s="178" t="s">
        <v>253</v>
      </c>
      <c r="O112" s="149">
        <v>2</v>
      </c>
      <c r="AA112" s="123">
        <v>12</v>
      </c>
      <c r="AB112" s="123">
        <v>1</v>
      </c>
      <c r="AC112" s="123">
        <v>65</v>
      </c>
      <c r="AZ112" s="123">
        <v>1</v>
      </c>
      <c r="BA112" s="123">
        <f t="shared" si="49"/>
        <v>0</v>
      </c>
      <c r="BB112" s="123">
        <f t="shared" si="50"/>
        <v>0</v>
      </c>
      <c r="BC112" s="123">
        <f t="shared" si="51"/>
        <v>0</v>
      </c>
      <c r="BD112" s="123">
        <f t="shared" si="52"/>
        <v>0</v>
      </c>
      <c r="BE112" s="123">
        <f t="shared" si="53"/>
        <v>0</v>
      </c>
      <c r="CZ112" s="123">
        <v>2.7E-2</v>
      </c>
    </row>
    <row r="113" spans="1:104" x14ac:dyDescent="0.2">
      <c r="A113" s="150">
        <v>70</v>
      </c>
      <c r="B113" s="151" t="s">
        <v>184</v>
      </c>
      <c r="C113" s="152" t="s">
        <v>185</v>
      </c>
      <c r="D113" s="153" t="s">
        <v>93</v>
      </c>
      <c r="E113" s="154">
        <v>0.3</v>
      </c>
      <c r="F113" s="154"/>
      <c r="G113" s="155">
        <f t="shared" si="48"/>
        <v>0</v>
      </c>
      <c r="H113" s="178" t="s">
        <v>253</v>
      </c>
      <c r="O113" s="149">
        <v>2</v>
      </c>
      <c r="AA113" s="123">
        <v>12</v>
      </c>
      <c r="AB113" s="123">
        <v>0</v>
      </c>
      <c r="AC113" s="123">
        <v>66</v>
      </c>
      <c r="AZ113" s="123">
        <v>1</v>
      </c>
      <c r="BA113" s="123">
        <f t="shared" si="49"/>
        <v>0</v>
      </c>
      <c r="BB113" s="123">
        <f t="shared" si="50"/>
        <v>0</v>
      </c>
      <c r="BC113" s="123">
        <f t="shared" si="51"/>
        <v>0</v>
      </c>
      <c r="BD113" s="123">
        <f t="shared" si="52"/>
        <v>0</v>
      </c>
      <c r="BE113" s="123">
        <f t="shared" si="53"/>
        <v>0</v>
      </c>
      <c r="CZ113" s="123">
        <v>2.5</v>
      </c>
    </row>
    <row r="114" spans="1:104" x14ac:dyDescent="0.2">
      <c r="A114" s="150">
        <v>71</v>
      </c>
      <c r="B114" s="151" t="s">
        <v>186</v>
      </c>
      <c r="C114" s="152" t="s">
        <v>187</v>
      </c>
      <c r="D114" s="153" t="s">
        <v>72</v>
      </c>
      <c r="E114" s="154">
        <v>1</v>
      </c>
      <c r="F114" s="154"/>
      <c r="G114" s="155">
        <f t="shared" si="48"/>
        <v>0</v>
      </c>
      <c r="H114" s="178" t="s">
        <v>253</v>
      </c>
      <c r="O114" s="149">
        <v>2</v>
      </c>
      <c r="AA114" s="123">
        <v>12</v>
      </c>
      <c r="AB114" s="123">
        <v>0</v>
      </c>
      <c r="AC114" s="123">
        <v>67</v>
      </c>
      <c r="AZ114" s="123">
        <v>1</v>
      </c>
      <c r="BA114" s="123">
        <f t="shared" si="49"/>
        <v>0</v>
      </c>
      <c r="BB114" s="123">
        <f t="shared" si="50"/>
        <v>0</v>
      </c>
      <c r="BC114" s="123">
        <f t="shared" si="51"/>
        <v>0</v>
      </c>
      <c r="BD114" s="123">
        <f t="shared" si="52"/>
        <v>0</v>
      </c>
      <c r="BE114" s="123">
        <f t="shared" si="53"/>
        <v>0</v>
      </c>
      <c r="CZ114" s="123">
        <v>2.7999999999999998E-4</v>
      </c>
    </row>
    <row r="115" spans="1:104" ht="22.5" x14ac:dyDescent="0.2">
      <c r="A115" s="150">
        <v>72</v>
      </c>
      <c r="B115" s="151" t="s">
        <v>188</v>
      </c>
      <c r="C115" s="152" t="s">
        <v>189</v>
      </c>
      <c r="D115" s="153" t="s">
        <v>82</v>
      </c>
      <c r="E115" s="154">
        <v>1.5</v>
      </c>
      <c r="F115" s="154"/>
      <c r="G115" s="155">
        <f t="shared" si="48"/>
        <v>0</v>
      </c>
      <c r="H115" s="178" t="s">
        <v>253</v>
      </c>
      <c r="O115" s="149">
        <v>2</v>
      </c>
      <c r="AA115" s="123">
        <v>12</v>
      </c>
      <c r="AB115" s="123">
        <v>0</v>
      </c>
      <c r="AC115" s="123">
        <v>68</v>
      </c>
      <c r="AZ115" s="123">
        <v>1</v>
      </c>
      <c r="BA115" s="123">
        <f t="shared" si="49"/>
        <v>0</v>
      </c>
      <c r="BB115" s="123">
        <f t="shared" si="50"/>
        <v>0</v>
      </c>
      <c r="BC115" s="123">
        <f t="shared" si="51"/>
        <v>0</v>
      </c>
      <c r="BD115" s="123">
        <f t="shared" si="52"/>
        <v>0</v>
      </c>
      <c r="BE115" s="123">
        <f t="shared" si="53"/>
        <v>0</v>
      </c>
      <c r="CZ115" s="123">
        <v>2.3700000000000001E-3</v>
      </c>
    </row>
    <row r="116" spans="1:104" x14ac:dyDescent="0.2">
      <c r="A116" s="233"/>
      <c r="B116" s="234"/>
      <c r="C116" s="256" t="s">
        <v>373</v>
      </c>
      <c r="D116" s="257"/>
      <c r="E116" s="257"/>
      <c r="F116" s="257"/>
      <c r="G116" s="258"/>
      <c r="H116" s="179"/>
      <c r="O116" s="149">
        <v>3</v>
      </c>
    </row>
    <row r="117" spans="1:104" ht="22.5" x14ac:dyDescent="0.2">
      <c r="A117" s="150">
        <v>73</v>
      </c>
      <c r="B117" s="151" t="s">
        <v>190</v>
      </c>
      <c r="C117" s="152" t="s">
        <v>191</v>
      </c>
      <c r="D117" s="153" t="s">
        <v>82</v>
      </c>
      <c r="E117" s="154">
        <v>70</v>
      </c>
      <c r="F117" s="154"/>
      <c r="G117" s="155">
        <f t="shared" si="48"/>
        <v>0</v>
      </c>
      <c r="H117" s="178" t="s">
        <v>253</v>
      </c>
      <c r="O117" s="149">
        <v>2</v>
      </c>
      <c r="AA117" s="123">
        <v>12</v>
      </c>
      <c r="AB117" s="123">
        <v>0</v>
      </c>
      <c r="AC117" s="123">
        <v>69</v>
      </c>
      <c r="AZ117" s="123">
        <v>1</v>
      </c>
      <c r="BA117" s="123">
        <f t="shared" si="49"/>
        <v>0</v>
      </c>
      <c r="BB117" s="123">
        <f t="shared" si="50"/>
        <v>0</v>
      </c>
      <c r="BC117" s="123">
        <f t="shared" si="51"/>
        <v>0</v>
      </c>
      <c r="BD117" s="123">
        <f t="shared" si="52"/>
        <v>0</v>
      </c>
      <c r="BE117" s="123">
        <f t="shared" si="53"/>
        <v>0</v>
      </c>
      <c r="CZ117" s="123">
        <v>3.65E-3</v>
      </c>
    </row>
    <row r="118" spans="1:104" x14ac:dyDescent="0.2">
      <c r="A118" s="233"/>
      <c r="B118" s="234"/>
      <c r="C118" s="256" t="s">
        <v>373</v>
      </c>
      <c r="D118" s="257"/>
      <c r="E118" s="257"/>
      <c r="F118" s="257"/>
      <c r="G118" s="258"/>
      <c r="H118" s="179"/>
      <c r="O118" s="149">
        <v>3</v>
      </c>
    </row>
    <row r="119" spans="1:104" x14ac:dyDescent="0.2">
      <c r="A119" s="150">
        <v>74</v>
      </c>
      <c r="B119" s="151" t="s">
        <v>192</v>
      </c>
      <c r="C119" s="152" t="s">
        <v>193</v>
      </c>
      <c r="D119" s="153" t="s">
        <v>72</v>
      </c>
      <c r="E119" s="154">
        <v>2</v>
      </c>
      <c r="F119" s="154"/>
      <c r="G119" s="155">
        <f t="shared" si="48"/>
        <v>0</v>
      </c>
      <c r="H119" s="178" t="s">
        <v>253</v>
      </c>
      <c r="O119" s="149">
        <v>2</v>
      </c>
      <c r="AA119" s="123">
        <v>12</v>
      </c>
      <c r="AB119" s="123">
        <v>0</v>
      </c>
      <c r="AC119" s="123">
        <v>70</v>
      </c>
      <c r="AZ119" s="123">
        <v>1</v>
      </c>
      <c r="BA119" s="123">
        <f t="shared" si="49"/>
        <v>0</v>
      </c>
      <c r="BB119" s="123">
        <f t="shared" si="50"/>
        <v>0</v>
      </c>
      <c r="BC119" s="123">
        <f t="shared" si="51"/>
        <v>0</v>
      </c>
      <c r="BD119" s="123">
        <f t="shared" si="52"/>
        <v>0</v>
      </c>
      <c r="BE119" s="123">
        <f t="shared" si="53"/>
        <v>0</v>
      </c>
      <c r="CZ119" s="123">
        <v>1.0000000000000001E-5</v>
      </c>
    </row>
    <row r="120" spans="1:104" x14ac:dyDescent="0.2">
      <c r="A120" s="150">
        <v>75</v>
      </c>
      <c r="B120" s="151" t="s">
        <v>194</v>
      </c>
      <c r="C120" s="152" t="s">
        <v>391</v>
      </c>
      <c r="D120" s="153" t="s">
        <v>72</v>
      </c>
      <c r="E120" s="154">
        <v>2</v>
      </c>
      <c r="F120" s="154"/>
      <c r="G120" s="155">
        <f t="shared" si="48"/>
        <v>0</v>
      </c>
      <c r="H120" s="178" t="s">
        <v>253</v>
      </c>
      <c r="O120" s="149">
        <v>2</v>
      </c>
      <c r="AA120" s="123">
        <v>12</v>
      </c>
      <c r="AB120" s="123">
        <v>1</v>
      </c>
      <c r="AC120" s="123">
        <v>71</v>
      </c>
      <c r="AZ120" s="123">
        <v>1</v>
      </c>
      <c r="BA120" s="123">
        <f t="shared" si="49"/>
        <v>0</v>
      </c>
      <c r="BB120" s="123">
        <f t="shared" si="50"/>
        <v>0</v>
      </c>
      <c r="BC120" s="123">
        <f t="shared" si="51"/>
        <v>0</v>
      </c>
      <c r="BD120" s="123">
        <f t="shared" si="52"/>
        <v>0</v>
      </c>
      <c r="BE120" s="123">
        <f t="shared" si="53"/>
        <v>0</v>
      </c>
      <c r="CZ120" s="123">
        <v>6.9999999999999999E-4</v>
      </c>
    </row>
    <row r="121" spans="1:104" x14ac:dyDescent="0.2">
      <c r="A121" s="150">
        <v>76</v>
      </c>
      <c r="B121" s="151" t="s">
        <v>195</v>
      </c>
      <c r="C121" s="152" t="s">
        <v>196</v>
      </c>
      <c r="D121" s="153" t="s">
        <v>82</v>
      </c>
      <c r="E121" s="154">
        <v>8</v>
      </c>
      <c r="F121" s="154"/>
      <c r="G121" s="155">
        <f t="shared" si="48"/>
        <v>0</v>
      </c>
      <c r="H121" s="178" t="s">
        <v>253</v>
      </c>
      <c r="O121" s="149">
        <v>2</v>
      </c>
      <c r="AA121" s="123">
        <v>12</v>
      </c>
      <c r="AB121" s="123">
        <v>0</v>
      </c>
      <c r="AC121" s="123">
        <v>72</v>
      </c>
      <c r="AZ121" s="123">
        <v>1</v>
      </c>
      <c r="BA121" s="123">
        <f t="shared" si="49"/>
        <v>0</v>
      </c>
      <c r="BB121" s="123">
        <f t="shared" si="50"/>
        <v>0</v>
      </c>
      <c r="BC121" s="123">
        <f t="shared" si="51"/>
        <v>0</v>
      </c>
      <c r="BD121" s="123">
        <f t="shared" si="52"/>
        <v>0</v>
      </c>
      <c r="BE121" s="123">
        <f t="shared" si="53"/>
        <v>0</v>
      </c>
      <c r="CZ121" s="123">
        <v>3.0000000000000001E-5</v>
      </c>
    </row>
    <row r="122" spans="1:104" x14ac:dyDescent="0.2">
      <c r="A122" s="150">
        <v>77</v>
      </c>
      <c r="B122" s="151" t="s">
        <v>197</v>
      </c>
      <c r="C122" s="152" t="s">
        <v>392</v>
      </c>
      <c r="D122" s="153" t="s">
        <v>72</v>
      </c>
      <c r="E122" s="154">
        <v>1.5</v>
      </c>
      <c r="F122" s="154"/>
      <c r="G122" s="155">
        <f t="shared" si="48"/>
        <v>0</v>
      </c>
      <c r="H122" s="178" t="s">
        <v>253</v>
      </c>
      <c r="O122" s="149">
        <v>2</v>
      </c>
      <c r="AA122" s="123">
        <v>12</v>
      </c>
      <c r="AB122" s="123">
        <v>1</v>
      </c>
      <c r="AC122" s="123">
        <v>73</v>
      </c>
      <c r="AZ122" s="123">
        <v>1</v>
      </c>
      <c r="BA122" s="123">
        <f t="shared" si="49"/>
        <v>0</v>
      </c>
      <c r="BB122" s="123">
        <f t="shared" si="50"/>
        <v>0</v>
      </c>
      <c r="BC122" s="123">
        <f t="shared" si="51"/>
        <v>0</v>
      </c>
      <c r="BD122" s="123">
        <f t="shared" si="52"/>
        <v>0</v>
      </c>
      <c r="BE122" s="123">
        <f t="shared" si="53"/>
        <v>0</v>
      </c>
      <c r="CZ122" s="123">
        <v>7.1999999999999995E-2</v>
      </c>
    </row>
    <row r="123" spans="1:104" x14ac:dyDescent="0.2">
      <c r="A123" s="150">
        <v>78</v>
      </c>
      <c r="B123" s="151" t="s">
        <v>198</v>
      </c>
      <c r="C123" s="152" t="s">
        <v>199</v>
      </c>
      <c r="D123" s="153" t="s">
        <v>93</v>
      </c>
      <c r="E123" s="154">
        <v>2</v>
      </c>
      <c r="F123" s="154"/>
      <c r="G123" s="155">
        <f t="shared" si="48"/>
        <v>0</v>
      </c>
      <c r="H123" s="178" t="s">
        <v>253</v>
      </c>
      <c r="O123" s="149">
        <v>2</v>
      </c>
      <c r="AA123" s="123">
        <v>12</v>
      </c>
      <c r="AB123" s="123">
        <v>0</v>
      </c>
      <c r="AC123" s="123">
        <v>74</v>
      </c>
      <c r="AZ123" s="123">
        <v>1</v>
      </c>
      <c r="BA123" s="123">
        <f t="shared" si="49"/>
        <v>0</v>
      </c>
      <c r="BB123" s="123">
        <f t="shared" si="50"/>
        <v>0</v>
      </c>
      <c r="BC123" s="123">
        <f t="shared" si="51"/>
        <v>0</v>
      </c>
      <c r="BD123" s="123">
        <f t="shared" si="52"/>
        <v>0</v>
      </c>
      <c r="BE123" s="123">
        <f t="shared" si="53"/>
        <v>0</v>
      </c>
      <c r="CZ123" s="123">
        <v>2.5249999999999999</v>
      </c>
    </row>
    <row r="124" spans="1:104" x14ac:dyDescent="0.2">
      <c r="A124" s="150">
        <v>79</v>
      </c>
      <c r="B124" s="151" t="s">
        <v>200</v>
      </c>
      <c r="C124" s="152" t="s">
        <v>201</v>
      </c>
      <c r="D124" s="153" t="s">
        <v>77</v>
      </c>
      <c r="E124" s="154">
        <v>16</v>
      </c>
      <c r="F124" s="154"/>
      <c r="G124" s="155">
        <f t="shared" si="48"/>
        <v>0</v>
      </c>
      <c r="H124" s="178" t="s">
        <v>253</v>
      </c>
      <c r="O124" s="149">
        <v>2</v>
      </c>
      <c r="AA124" s="123">
        <v>12</v>
      </c>
      <c r="AB124" s="123">
        <v>0</v>
      </c>
      <c r="AC124" s="123">
        <v>75</v>
      </c>
      <c r="AZ124" s="123">
        <v>1</v>
      </c>
      <c r="BA124" s="123">
        <f t="shared" si="49"/>
        <v>0</v>
      </c>
      <c r="BB124" s="123">
        <f t="shared" si="50"/>
        <v>0</v>
      </c>
      <c r="BC124" s="123">
        <f t="shared" si="51"/>
        <v>0</v>
      </c>
      <c r="BD124" s="123">
        <f t="shared" si="52"/>
        <v>0</v>
      </c>
      <c r="BE124" s="123">
        <f t="shared" si="53"/>
        <v>0</v>
      </c>
      <c r="CZ124" s="123">
        <v>4.1799999999999997E-3</v>
      </c>
    </row>
    <row r="125" spans="1:104" x14ac:dyDescent="0.2">
      <c r="A125" s="150">
        <v>80</v>
      </c>
      <c r="B125" s="151" t="s">
        <v>202</v>
      </c>
      <c r="C125" s="152" t="s">
        <v>203</v>
      </c>
      <c r="D125" s="153" t="s">
        <v>93</v>
      </c>
      <c r="E125" s="154">
        <v>0.6</v>
      </c>
      <c r="F125" s="154"/>
      <c r="G125" s="155">
        <f t="shared" si="48"/>
        <v>0</v>
      </c>
      <c r="H125" s="178" t="s">
        <v>253</v>
      </c>
      <c r="O125" s="149">
        <v>2</v>
      </c>
      <c r="AA125" s="123">
        <v>12</v>
      </c>
      <c r="AB125" s="123">
        <v>0</v>
      </c>
      <c r="AC125" s="123">
        <v>76</v>
      </c>
      <c r="AZ125" s="123">
        <v>1</v>
      </c>
      <c r="BA125" s="123">
        <f t="shared" si="49"/>
        <v>0</v>
      </c>
      <c r="BB125" s="123">
        <f t="shared" si="50"/>
        <v>0</v>
      </c>
      <c r="BC125" s="123">
        <f t="shared" si="51"/>
        <v>0</v>
      </c>
      <c r="BD125" s="123">
        <f t="shared" si="52"/>
        <v>0</v>
      </c>
      <c r="BE125" s="123">
        <f t="shared" si="53"/>
        <v>0</v>
      </c>
      <c r="CZ125" s="123">
        <v>2.4169299999999998</v>
      </c>
    </row>
    <row r="126" spans="1:104" ht="22.5" x14ac:dyDescent="0.2">
      <c r="A126" s="150">
        <v>81</v>
      </c>
      <c r="B126" s="151" t="s">
        <v>204</v>
      </c>
      <c r="C126" s="152" t="s">
        <v>205</v>
      </c>
      <c r="D126" s="153" t="s">
        <v>77</v>
      </c>
      <c r="E126" s="154">
        <v>2.5</v>
      </c>
      <c r="F126" s="154"/>
      <c r="G126" s="155">
        <f t="shared" si="48"/>
        <v>0</v>
      </c>
      <c r="H126" s="178" t="s">
        <v>253</v>
      </c>
      <c r="O126" s="149">
        <v>2</v>
      </c>
      <c r="AA126" s="123">
        <v>12</v>
      </c>
      <c r="AB126" s="123">
        <v>0</v>
      </c>
      <c r="AC126" s="123">
        <v>77</v>
      </c>
      <c r="AZ126" s="123">
        <v>1</v>
      </c>
      <c r="BA126" s="123">
        <f t="shared" si="49"/>
        <v>0</v>
      </c>
      <c r="BB126" s="123">
        <f t="shared" si="50"/>
        <v>0</v>
      </c>
      <c r="BC126" s="123">
        <f t="shared" si="51"/>
        <v>0</v>
      </c>
      <c r="BD126" s="123">
        <f t="shared" si="52"/>
        <v>0</v>
      </c>
      <c r="BE126" s="123">
        <f t="shared" si="53"/>
        <v>0</v>
      </c>
      <c r="CZ126" s="123">
        <v>0.62753999999999999</v>
      </c>
    </row>
    <row r="127" spans="1:104" x14ac:dyDescent="0.2">
      <c r="A127" s="150">
        <v>82</v>
      </c>
      <c r="B127" s="151" t="s">
        <v>333</v>
      </c>
      <c r="C127" s="152" t="s">
        <v>334</v>
      </c>
      <c r="D127" s="153" t="s">
        <v>82</v>
      </c>
      <c r="E127" s="154">
        <v>1</v>
      </c>
      <c r="F127" s="154"/>
      <c r="G127" s="155">
        <f t="shared" ref="G127:G136" si="54">E127*F127</f>
        <v>0</v>
      </c>
      <c r="H127" s="178" t="s">
        <v>253</v>
      </c>
      <c r="O127" s="149">
        <v>2</v>
      </c>
      <c r="AA127" s="123">
        <v>12</v>
      </c>
      <c r="AB127" s="123">
        <v>0</v>
      </c>
      <c r="AC127" s="123">
        <v>78</v>
      </c>
      <c r="AZ127" s="123">
        <v>1</v>
      </c>
      <c r="BA127" s="123">
        <f t="shared" ref="BA127:BA136" si="55">IF(AZ127=1,G127,0)</f>
        <v>0</v>
      </c>
      <c r="BB127" s="123">
        <f t="shared" ref="BB127:BB136" si="56">IF(AZ127=2,G127,0)</f>
        <v>0</v>
      </c>
      <c r="BC127" s="123">
        <f t="shared" ref="BC127:BC136" si="57">IF(AZ127=3,G127,0)</f>
        <v>0</v>
      </c>
      <c r="BD127" s="123">
        <f t="shared" ref="BD127:BD136" si="58">IF(AZ127=4,G127,0)</f>
        <v>0</v>
      </c>
      <c r="BE127" s="123">
        <f t="shared" ref="BE127:BE136" si="59">IF(AZ127=5,G127,0)</f>
        <v>0</v>
      </c>
      <c r="CZ127" s="123">
        <v>0</v>
      </c>
    </row>
    <row r="128" spans="1:104" x14ac:dyDescent="0.2">
      <c r="A128" s="150">
        <v>83</v>
      </c>
      <c r="B128" s="151" t="s">
        <v>335</v>
      </c>
      <c r="C128" s="152" t="s">
        <v>336</v>
      </c>
      <c r="D128" s="153" t="s">
        <v>337</v>
      </c>
      <c r="E128" s="154">
        <v>2</v>
      </c>
      <c r="F128" s="154"/>
      <c r="G128" s="155">
        <f t="shared" si="54"/>
        <v>0</v>
      </c>
      <c r="H128" s="178" t="s">
        <v>253</v>
      </c>
      <c r="O128" s="149">
        <v>2</v>
      </c>
      <c r="AA128" s="123">
        <v>12</v>
      </c>
      <c r="AB128" s="123">
        <v>0</v>
      </c>
      <c r="AC128" s="123">
        <v>79</v>
      </c>
      <c r="AZ128" s="123">
        <v>1</v>
      </c>
      <c r="BA128" s="123">
        <f t="shared" si="55"/>
        <v>0</v>
      </c>
      <c r="BB128" s="123">
        <f t="shared" si="56"/>
        <v>0</v>
      </c>
      <c r="BC128" s="123">
        <f t="shared" si="57"/>
        <v>0</v>
      </c>
      <c r="BD128" s="123">
        <f t="shared" si="58"/>
        <v>0</v>
      </c>
      <c r="BE128" s="123">
        <f t="shared" si="59"/>
        <v>0</v>
      </c>
      <c r="CZ128" s="123">
        <v>1.2999999999999999E-4</v>
      </c>
    </row>
    <row r="129" spans="1:104" x14ac:dyDescent="0.2">
      <c r="A129" s="150">
        <v>84</v>
      </c>
      <c r="B129" s="151" t="s">
        <v>338</v>
      </c>
      <c r="C129" s="152" t="s">
        <v>339</v>
      </c>
      <c r="D129" s="153" t="s">
        <v>72</v>
      </c>
      <c r="E129" s="154">
        <v>3</v>
      </c>
      <c r="F129" s="154"/>
      <c r="G129" s="155">
        <f t="shared" si="54"/>
        <v>0</v>
      </c>
      <c r="H129" s="178" t="s">
        <v>253</v>
      </c>
      <c r="O129" s="149">
        <v>2</v>
      </c>
      <c r="AA129" s="123">
        <v>12</v>
      </c>
      <c r="AB129" s="123">
        <v>0</v>
      </c>
      <c r="AC129" s="123">
        <v>80</v>
      </c>
      <c r="AZ129" s="123">
        <v>1</v>
      </c>
      <c r="BA129" s="123">
        <f t="shared" si="55"/>
        <v>0</v>
      </c>
      <c r="BB129" s="123">
        <f t="shared" si="56"/>
        <v>0</v>
      </c>
      <c r="BC129" s="123">
        <f t="shared" si="57"/>
        <v>0</v>
      </c>
      <c r="BD129" s="123">
        <f t="shared" si="58"/>
        <v>0</v>
      </c>
      <c r="BE129" s="123">
        <f t="shared" si="59"/>
        <v>0</v>
      </c>
      <c r="CZ129" s="123">
        <v>0</v>
      </c>
    </row>
    <row r="130" spans="1:104" x14ac:dyDescent="0.2">
      <c r="A130" s="233"/>
      <c r="B130" s="234"/>
      <c r="C130" s="256" t="s">
        <v>371</v>
      </c>
      <c r="D130" s="257"/>
      <c r="E130" s="257"/>
      <c r="F130" s="257"/>
      <c r="G130" s="258"/>
      <c r="H130" s="179"/>
      <c r="O130" s="149">
        <v>3</v>
      </c>
    </row>
    <row r="131" spans="1:104" x14ac:dyDescent="0.2">
      <c r="A131" s="150">
        <v>85</v>
      </c>
      <c r="B131" s="151" t="s">
        <v>340</v>
      </c>
      <c r="C131" s="152" t="s">
        <v>341</v>
      </c>
      <c r="D131" s="153" t="s">
        <v>72</v>
      </c>
      <c r="E131" s="154">
        <v>3</v>
      </c>
      <c r="F131" s="154"/>
      <c r="G131" s="155">
        <f t="shared" si="54"/>
        <v>0</v>
      </c>
      <c r="H131" s="178" t="s">
        <v>253</v>
      </c>
      <c r="O131" s="149">
        <v>2</v>
      </c>
      <c r="AA131" s="123">
        <v>12</v>
      </c>
      <c r="AB131" s="123">
        <v>0</v>
      </c>
      <c r="AC131" s="123">
        <v>81</v>
      </c>
      <c r="AZ131" s="123">
        <v>1</v>
      </c>
      <c r="BA131" s="123">
        <f t="shared" si="55"/>
        <v>0</v>
      </c>
      <c r="BB131" s="123">
        <f t="shared" si="56"/>
        <v>0</v>
      </c>
      <c r="BC131" s="123">
        <f t="shared" si="57"/>
        <v>0</v>
      </c>
      <c r="BD131" s="123">
        <f t="shared" si="58"/>
        <v>0</v>
      </c>
      <c r="BE131" s="123">
        <f t="shared" si="59"/>
        <v>0</v>
      </c>
      <c r="CZ131" s="123">
        <v>7.0200000000000002E-3</v>
      </c>
    </row>
    <row r="132" spans="1:104" x14ac:dyDescent="0.2">
      <c r="A132" s="150">
        <v>86</v>
      </c>
      <c r="B132" s="151" t="s">
        <v>180</v>
      </c>
      <c r="C132" s="152" t="s">
        <v>181</v>
      </c>
      <c r="D132" s="153" t="s">
        <v>72</v>
      </c>
      <c r="E132" s="154">
        <v>3</v>
      </c>
      <c r="F132" s="154"/>
      <c r="G132" s="155">
        <f t="shared" si="54"/>
        <v>0</v>
      </c>
      <c r="H132" s="178" t="s">
        <v>253</v>
      </c>
      <c r="O132" s="149">
        <v>2</v>
      </c>
      <c r="AA132" s="123">
        <v>12</v>
      </c>
      <c r="AB132" s="123">
        <v>0</v>
      </c>
      <c r="AC132" s="123">
        <v>82</v>
      </c>
      <c r="AZ132" s="123">
        <v>1</v>
      </c>
      <c r="BA132" s="123">
        <f t="shared" si="55"/>
        <v>0</v>
      </c>
      <c r="BB132" s="123">
        <f t="shared" si="56"/>
        <v>0</v>
      </c>
      <c r="BC132" s="123">
        <f t="shared" si="57"/>
        <v>0</v>
      </c>
      <c r="BD132" s="123">
        <f t="shared" si="58"/>
        <v>0</v>
      </c>
      <c r="BE132" s="123">
        <f t="shared" si="59"/>
        <v>0</v>
      </c>
      <c r="CZ132" s="123">
        <v>6.6E-3</v>
      </c>
    </row>
    <row r="133" spans="1:104" x14ac:dyDescent="0.2">
      <c r="A133" s="150">
        <v>87</v>
      </c>
      <c r="B133" s="151" t="s">
        <v>313</v>
      </c>
      <c r="C133" s="152" t="s">
        <v>342</v>
      </c>
      <c r="D133" s="153" t="s">
        <v>72</v>
      </c>
      <c r="E133" s="154">
        <v>3.03</v>
      </c>
      <c r="F133" s="154"/>
      <c r="G133" s="155">
        <f t="shared" si="54"/>
        <v>0</v>
      </c>
      <c r="H133" s="179"/>
      <c r="O133" s="149">
        <v>2</v>
      </c>
      <c r="AA133" s="123">
        <v>12</v>
      </c>
      <c r="AB133" s="123">
        <v>0</v>
      </c>
      <c r="AC133" s="123">
        <v>83</v>
      </c>
      <c r="AZ133" s="123">
        <v>1</v>
      </c>
      <c r="BA133" s="123">
        <f t="shared" si="55"/>
        <v>0</v>
      </c>
      <c r="BB133" s="123">
        <f t="shared" si="56"/>
        <v>0</v>
      </c>
      <c r="BC133" s="123">
        <f t="shared" si="57"/>
        <v>0</v>
      </c>
      <c r="BD133" s="123">
        <f t="shared" si="58"/>
        <v>0</v>
      </c>
      <c r="BE133" s="123">
        <f t="shared" si="59"/>
        <v>0</v>
      </c>
      <c r="CZ133" s="123">
        <v>0</v>
      </c>
    </row>
    <row r="134" spans="1:104" x14ac:dyDescent="0.2">
      <c r="A134" s="150">
        <v>88</v>
      </c>
      <c r="B134" s="151" t="s">
        <v>343</v>
      </c>
      <c r="C134" s="152" t="s">
        <v>344</v>
      </c>
      <c r="D134" s="153" t="s">
        <v>72</v>
      </c>
      <c r="E134" s="154">
        <v>3.03</v>
      </c>
      <c r="F134" s="154"/>
      <c r="G134" s="155">
        <f t="shared" si="54"/>
        <v>0</v>
      </c>
      <c r="H134" s="178" t="s">
        <v>253</v>
      </c>
      <c r="O134" s="149">
        <v>2</v>
      </c>
      <c r="AA134" s="123">
        <v>12</v>
      </c>
      <c r="AB134" s="123">
        <v>1</v>
      </c>
      <c r="AC134" s="123">
        <v>84</v>
      </c>
      <c r="AZ134" s="123">
        <v>1</v>
      </c>
      <c r="BA134" s="123">
        <f t="shared" si="55"/>
        <v>0</v>
      </c>
      <c r="BB134" s="123">
        <f t="shared" si="56"/>
        <v>0</v>
      </c>
      <c r="BC134" s="123">
        <f t="shared" si="57"/>
        <v>0</v>
      </c>
      <c r="BD134" s="123">
        <f t="shared" si="58"/>
        <v>0</v>
      </c>
      <c r="BE134" s="123">
        <f t="shared" si="59"/>
        <v>0</v>
      </c>
      <c r="CZ134" s="123">
        <v>2.7220000000000001E-2</v>
      </c>
    </row>
    <row r="135" spans="1:104" x14ac:dyDescent="0.2">
      <c r="A135" s="150">
        <v>89</v>
      </c>
      <c r="B135" s="151" t="s">
        <v>313</v>
      </c>
      <c r="C135" s="152" t="s">
        <v>345</v>
      </c>
      <c r="D135" s="153" t="s">
        <v>72</v>
      </c>
      <c r="E135" s="154">
        <v>3.03</v>
      </c>
      <c r="F135" s="154"/>
      <c r="G135" s="155">
        <f t="shared" si="54"/>
        <v>0</v>
      </c>
      <c r="H135" s="179"/>
      <c r="O135" s="149">
        <v>2</v>
      </c>
      <c r="AA135" s="123">
        <v>12</v>
      </c>
      <c r="AB135" s="123">
        <v>0</v>
      </c>
      <c r="AC135" s="123">
        <v>85</v>
      </c>
      <c r="AZ135" s="123">
        <v>1</v>
      </c>
      <c r="BA135" s="123">
        <f t="shared" si="55"/>
        <v>0</v>
      </c>
      <c r="BB135" s="123">
        <f t="shared" si="56"/>
        <v>0</v>
      </c>
      <c r="BC135" s="123">
        <f t="shared" si="57"/>
        <v>0</v>
      </c>
      <c r="BD135" s="123">
        <f t="shared" si="58"/>
        <v>0</v>
      </c>
      <c r="BE135" s="123">
        <f t="shared" si="59"/>
        <v>0</v>
      </c>
      <c r="CZ135" s="123">
        <v>0</v>
      </c>
    </row>
    <row r="136" spans="1:104" x14ac:dyDescent="0.2">
      <c r="A136" s="150">
        <v>90</v>
      </c>
      <c r="B136" s="151" t="s">
        <v>313</v>
      </c>
      <c r="C136" s="152" t="s">
        <v>346</v>
      </c>
      <c r="D136" s="153" t="s">
        <v>72</v>
      </c>
      <c r="E136" s="154">
        <v>3.03</v>
      </c>
      <c r="F136" s="154"/>
      <c r="G136" s="155">
        <f t="shared" si="54"/>
        <v>0</v>
      </c>
      <c r="H136" s="179"/>
      <c r="O136" s="149">
        <v>2</v>
      </c>
      <c r="AA136" s="123">
        <v>12</v>
      </c>
      <c r="AB136" s="123">
        <v>0</v>
      </c>
      <c r="AC136" s="123">
        <v>86</v>
      </c>
      <c r="AZ136" s="123">
        <v>1</v>
      </c>
      <c r="BA136" s="123">
        <f t="shared" si="55"/>
        <v>0</v>
      </c>
      <c r="BB136" s="123">
        <f t="shared" si="56"/>
        <v>0</v>
      </c>
      <c r="BC136" s="123">
        <f t="shared" si="57"/>
        <v>0</v>
      </c>
      <c r="BD136" s="123">
        <f t="shared" si="58"/>
        <v>0</v>
      </c>
      <c r="BE136" s="123">
        <f t="shared" si="59"/>
        <v>0</v>
      </c>
      <c r="CZ136" s="123">
        <v>0</v>
      </c>
    </row>
    <row r="137" spans="1:104" x14ac:dyDescent="0.2">
      <c r="A137" s="156"/>
      <c r="B137" s="157" t="s">
        <v>67</v>
      </c>
      <c r="C137" s="158" t="str">
        <f>CONCATENATE(B100," ",C100)</f>
        <v>8 Trubní vedení</v>
      </c>
      <c r="D137" s="156"/>
      <c r="E137" s="159"/>
      <c r="F137" s="159"/>
      <c r="G137" s="160">
        <f>SUM(G100:G136)</f>
        <v>0</v>
      </c>
      <c r="H137" s="181"/>
      <c r="O137" s="149">
        <v>4</v>
      </c>
      <c r="BA137" s="161">
        <f>SUM(BA100:BA126)</f>
        <v>0</v>
      </c>
      <c r="BB137" s="161">
        <f>SUM(BB100:BB126)</f>
        <v>0</v>
      </c>
      <c r="BC137" s="161">
        <f>SUM(BC100:BC126)</f>
        <v>0</v>
      </c>
      <c r="BD137" s="161">
        <f>SUM(BD100:BD126)</f>
        <v>0</v>
      </c>
      <c r="BE137" s="161">
        <f>SUM(BE100:BE126)</f>
        <v>0</v>
      </c>
    </row>
    <row r="138" spans="1:104" x14ac:dyDescent="0.2">
      <c r="A138" s="142" t="s">
        <v>64</v>
      </c>
      <c r="B138" s="143" t="s">
        <v>206</v>
      </c>
      <c r="C138" s="144" t="s">
        <v>207</v>
      </c>
      <c r="D138" s="145"/>
      <c r="E138" s="146"/>
      <c r="F138" s="146"/>
      <c r="G138" s="147"/>
      <c r="H138" s="180"/>
      <c r="I138" s="148"/>
      <c r="O138" s="149">
        <v>1</v>
      </c>
    </row>
    <row r="139" spans="1:104" ht="22.5" x14ac:dyDescent="0.2">
      <c r="A139" s="150">
        <v>91</v>
      </c>
      <c r="B139" s="151" t="s">
        <v>208</v>
      </c>
      <c r="C139" s="152" t="s">
        <v>385</v>
      </c>
      <c r="D139" s="153" t="s">
        <v>77</v>
      </c>
      <c r="E139" s="154">
        <v>5</v>
      </c>
      <c r="F139" s="154"/>
      <c r="G139" s="155">
        <f t="shared" ref="G139:G155" si="60">E139*F139</f>
        <v>0</v>
      </c>
      <c r="H139" s="178" t="s">
        <v>253</v>
      </c>
      <c r="O139" s="149">
        <v>2</v>
      </c>
      <c r="AA139" s="123">
        <v>12</v>
      </c>
      <c r="AB139" s="123">
        <v>0</v>
      </c>
      <c r="AC139" s="123">
        <v>78</v>
      </c>
      <c r="AZ139" s="123">
        <v>1</v>
      </c>
      <c r="BA139" s="123">
        <f t="shared" ref="BA139:BA155" si="61">IF(AZ139=1,G139,0)</f>
        <v>0</v>
      </c>
      <c r="BB139" s="123">
        <f t="shared" ref="BB139:BB155" si="62">IF(AZ139=2,G139,0)</f>
        <v>0</v>
      </c>
      <c r="BC139" s="123">
        <f t="shared" ref="BC139:BC155" si="63">IF(AZ139=3,G139,0)</f>
        <v>0</v>
      </c>
      <c r="BD139" s="123">
        <f t="shared" ref="BD139:BD155" si="64">IF(AZ139=4,G139,0)</f>
        <v>0</v>
      </c>
      <c r="BE139" s="123">
        <f t="shared" ref="BE139:BE155" si="65">IF(AZ139=5,G139,0)</f>
        <v>0</v>
      </c>
      <c r="CZ139" s="123">
        <v>3.7000000000000002E-3</v>
      </c>
    </row>
    <row r="140" spans="1:104" x14ac:dyDescent="0.2">
      <c r="A140" s="233"/>
      <c r="B140" s="234"/>
      <c r="C140" s="256" t="s">
        <v>372</v>
      </c>
      <c r="D140" s="257"/>
      <c r="E140" s="257"/>
      <c r="F140" s="257"/>
      <c r="G140" s="258"/>
      <c r="H140" s="179"/>
      <c r="O140" s="149">
        <v>3</v>
      </c>
    </row>
    <row r="141" spans="1:104" x14ac:dyDescent="0.2">
      <c r="A141" s="150">
        <v>92</v>
      </c>
      <c r="B141" s="151" t="s">
        <v>209</v>
      </c>
      <c r="C141" s="152" t="s">
        <v>210</v>
      </c>
      <c r="D141" s="153" t="s">
        <v>82</v>
      </c>
      <c r="E141" s="154">
        <v>621</v>
      </c>
      <c r="F141" s="154"/>
      <c r="G141" s="155">
        <f t="shared" si="60"/>
        <v>0</v>
      </c>
      <c r="H141" s="178" t="s">
        <v>253</v>
      </c>
      <c r="O141" s="149">
        <v>2</v>
      </c>
      <c r="AA141" s="123">
        <v>12</v>
      </c>
      <c r="AB141" s="123">
        <v>0</v>
      </c>
      <c r="AC141" s="123">
        <v>79</v>
      </c>
      <c r="AZ141" s="123">
        <v>1</v>
      </c>
      <c r="BA141" s="123">
        <f t="shared" si="61"/>
        <v>0</v>
      </c>
      <c r="BB141" s="123">
        <f t="shared" si="62"/>
        <v>0</v>
      </c>
      <c r="BC141" s="123">
        <f t="shared" si="63"/>
        <v>0</v>
      </c>
      <c r="BD141" s="123">
        <f t="shared" si="64"/>
        <v>0</v>
      </c>
      <c r="BE141" s="123">
        <f t="shared" si="65"/>
        <v>0</v>
      </c>
      <c r="CZ141" s="123">
        <v>4.4000000000000002E-4</v>
      </c>
    </row>
    <row r="142" spans="1:104" x14ac:dyDescent="0.2">
      <c r="A142" s="233"/>
      <c r="B142" s="234"/>
      <c r="C142" s="256" t="s">
        <v>373</v>
      </c>
      <c r="D142" s="257"/>
      <c r="E142" s="257"/>
      <c r="F142" s="257"/>
      <c r="G142" s="258"/>
      <c r="H142" s="179"/>
      <c r="O142" s="149">
        <v>3</v>
      </c>
    </row>
    <row r="143" spans="1:104" x14ac:dyDescent="0.2">
      <c r="A143" s="150">
        <v>93</v>
      </c>
      <c r="B143" s="151" t="s">
        <v>211</v>
      </c>
      <c r="C143" s="152" t="s">
        <v>212</v>
      </c>
      <c r="D143" s="153" t="s">
        <v>77</v>
      </c>
      <c r="E143" s="154">
        <v>4</v>
      </c>
      <c r="F143" s="154"/>
      <c r="G143" s="155">
        <f t="shared" si="60"/>
        <v>0</v>
      </c>
      <c r="H143" s="178" t="s">
        <v>253</v>
      </c>
      <c r="O143" s="149">
        <v>2</v>
      </c>
      <c r="AA143" s="123">
        <v>12</v>
      </c>
      <c r="AB143" s="123">
        <v>0</v>
      </c>
      <c r="AC143" s="123">
        <v>80</v>
      </c>
      <c r="AZ143" s="123">
        <v>1</v>
      </c>
      <c r="BA143" s="123">
        <f t="shared" si="61"/>
        <v>0</v>
      </c>
      <c r="BB143" s="123">
        <f t="shared" si="62"/>
        <v>0</v>
      </c>
      <c r="BC143" s="123">
        <f t="shared" si="63"/>
        <v>0</v>
      </c>
      <c r="BD143" s="123">
        <f t="shared" si="64"/>
        <v>0</v>
      </c>
      <c r="BE143" s="123">
        <f t="shared" si="65"/>
        <v>0</v>
      </c>
      <c r="CZ143" s="123">
        <v>0</v>
      </c>
    </row>
    <row r="144" spans="1:104" x14ac:dyDescent="0.2">
      <c r="A144" s="150">
        <v>94</v>
      </c>
      <c r="B144" s="151" t="s">
        <v>213</v>
      </c>
      <c r="C144" s="152" t="s">
        <v>214</v>
      </c>
      <c r="D144" s="153" t="s">
        <v>82</v>
      </c>
      <c r="E144" s="154">
        <v>621</v>
      </c>
      <c r="F144" s="154"/>
      <c r="G144" s="155">
        <f t="shared" si="60"/>
        <v>0</v>
      </c>
      <c r="H144" s="178" t="s">
        <v>253</v>
      </c>
      <c r="O144" s="149">
        <v>2</v>
      </c>
      <c r="AA144" s="123">
        <v>12</v>
      </c>
      <c r="AB144" s="123">
        <v>0</v>
      </c>
      <c r="AC144" s="123">
        <v>81</v>
      </c>
      <c r="AZ144" s="123">
        <v>1</v>
      </c>
      <c r="BA144" s="123">
        <f t="shared" si="61"/>
        <v>0</v>
      </c>
      <c r="BB144" s="123">
        <f t="shared" si="62"/>
        <v>0</v>
      </c>
      <c r="BC144" s="123">
        <f t="shared" si="63"/>
        <v>0</v>
      </c>
      <c r="BD144" s="123">
        <f t="shared" si="64"/>
        <v>0</v>
      </c>
      <c r="BE144" s="123">
        <f t="shared" si="65"/>
        <v>0</v>
      </c>
      <c r="CZ144" s="123">
        <v>0</v>
      </c>
    </row>
    <row r="145" spans="1:104" x14ac:dyDescent="0.2">
      <c r="A145" s="150">
        <v>95</v>
      </c>
      <c r="B145" s="151" t="s">
        <v>215</v>
      </c>
      <c r="C145" s="152" t="s">
        <v>216</v>
      </c>
      <c r="D145" s="153" t="s">
        <v>72</v>
      </c>
      <c r="E145" s="154">
        <v>9</v>
      </c>
      <c r="F145" s="154"/>
      <c r="G145" s="155">
        <f t="shared" si="60"/>
        <v>0</v>
      </c>
      <c r="H145" s="178" t="s">
        <v>253</v>
      </c>
      <c r="O145" s="149">
        <v>2</v>
      </c>
      <c r="AA145" s="123">
        <v>12</v>
      </c>
      <c r="AB145" s="123">
        <v>0</v>
      </c>
      <c r="AC145" s="123">
        <v>82</v>
      </c>
      <c r="AZ145" s="123">
        <v>1</v>
      </c>
      <c r="BA145" s="123">
        <f t="shared" si="61"/>
        <v>0</v>
      </c>
      <c r="BB145" s="123">
        <f t="shared" si="62"/>
        <v>0</v>
      </c>
      <c r="BC145" s="123">
        <f t="shared" si="63"/>
        <v>0</v>
      </c>
      <c r="BD145" s="123">
        <f t="shared" si="64"/>
        <v>0</v>
      </c>
      <c r="BE145" s="123">
        <f t="shared" si="65"/>
        <v>0</v>
      </c>
      <c r="CZ145" s="123">
        <v>0.24590000000000001</v>
      </c>
    </row>
    <row r="146" spans="1:104" x14ac:dyDescent="0.2">
      <c r="A146" s="233"/>
      <c r="B146" s="234"/>
      <c r="C146" s="256" t="s">
        <v>371</v>
      </c>
      <c r="D146" s="257"/>
      <c r="E146" s="257"/>
      <c r="F146" s="257"/>
      <c r="G146" s="258"/>
      <c r="H146" s="179"/>
      <c r="O146" s="149">
        <v>3</v>
      </c>
    </row>
    <row r="147" spans="1:104" x14ac:dyDescent="0.2">
      <c r="A147" s="150">
        <v>96</v>
      </c>
      <c r="B147" s="151" t="s">
        <v>217</v>
      </c>
      <c r="C147" s="152" t="s">
        <v>218</v>
      </c>
      <c r="D147" s="153" t="s">
        <v>72</v>
      </c>
      <c r="E147" s="154">
        <v>2</v>
      </c>
      <c r="F147" s="154"/>
      <c r="G147" s="155">
        <f t="shared" si="60"/>
        <v>0</v>
      </c>
      <c r="H147" s="178" t="s">
        <v>253</v>
      </c>
      <c r="O147" s="149">
        <v>2</v>
      </c>
      <c r="AA147" s="123">
        <v>12</v>
      </c>
      <c r="AB147" s="123">
        <v>1</v>
      </c>
      <c r="AC147" s="123">
        <v>83</v>
      </c>
      <c r="AZ147" s="123">
        <v>1</v>
      </c>
      <c r="BA147" s="123">
        <f t="shared" si="61"/>
        <v>0</v>
      </c>
      <c r="BB147" s="123">
        <f t="shared" si="62"/>
        <v>0</v>
      </c>
      <c r="BC147" s="123">
        <f t="shared" si="63"/>
        <v>0</v>
      </c>
      <c r="BD147" s="123">
        <f t="shared" si="64"/>
        <v>0</v>
      </c>
      <c r="BE147" s="123">
        <f t="shared" si="65"/>
        <v>0</v>
      </c>
      <c r="CZ147" s="123">
        <v>5.1000000000000004E-3</v>
      </c>
    </row>
    <row r="148" spans="1:104" x14ac:dyDescent="0.2">
      <c r="A148" s="150">
        <v>97</v>
      </c>
      <c r="B148" s="151" t="s">
        <v>219</v>
      </c>
      <c r="C148" s="152" t="s">
        <v>220</v>
      </c>
      <c r="D148" s="153" t="s">
        <v>72</v>
      </c>
      <c r="E148" s="154">
        <v>5</v>
      </c>
      <c r="F148" s="154"/>
      <c r="G148" s="155">
        <f t="shared" si="60"/>
        <v>0</v>
      </c>
      <c r="H148" s="178" t="s">
        <v>253</v>
      </c>
      <c r="O148" s="149">
        <v>2</v>
      </c>
      <c r="AA148" s="123">
        <v>12</v>
      </c>
      <c r="AB148" s="123">
        <v>1</v>
      </c>
      <c r="AC148" s="123">
        <v>84</v>
      </c>
      <c r="AZ148" s="123">
        <v>1</v>
      </c>
      <c r="BA148" s="123">
        <f t="shared" si="61"/>
        <v>0</v>
      </c>
      <c r="BB148" s="123">
        <f t="shared" si="62"/>
        <v>0</v>
      </c>
      <c r="BC148" s="123">
        <f t="shared" si="63"/>
        <v>0</v>
      </c>
      <c r="BD148" s="123">
        <f t="shared" si="64"/>
        <v>0</v>
      </c>
      <c r="BE148" s="123">
        <f t="shared" si="65"/>
        <v>0</v>
      </c>
      <c r="CZ148" s="123">
        <v>5.1000000000000004E-3</v>
      </c>
    </row>
    <row r="149" spans="1:104" x14ac:dyDescent="0.2">
      <c r="A149" s="233"/>
      <c r="B149" s="234"/>
      <c r="C149" s="256" t="s">
        <v>387</v>
      </c>
      <c r="D149" s="257"/>
      <c r="E149" s="257"/>
      <c r="F149" s="257"/>
      <c r="G149" s="258"/>
      <c r="H149" s="179"/>
      <c r="O149" s="149">
        <v>3</v>
      </c>
    </row>
    <row r="150" spans="1:104" x14ac:dyDescent="0.2">
      <c r="A150" s="233"/>
      <c r="B150" s="234"/>
      <c r="C150" s="256" t="s">
        <v>388</v>
      </c>
      <c r="D150" s="257"/>
      <c r="E150" s="257"/>
      <c r="F150" s="257"/>
      <c r="G150" s="258"/>
      <c r="H150" s="179"/>
      <c r="O150" s="149">
        <v>3</v>
      </c>
    </row>
    <row r="151" spans="1:104" x14ac:dyDescent="0.2">
      <c r="A151" s="233"/>
      <c r="B151" s="234"/>
      <c r="C151" s="256" t="s">
        <v>389</v>
      </c>
      <c r="D151" s="257"/>
      <c r="E151" s="257"/>
      <c r="F151" s="257"/>
      <c r="G151" s="258"/>
      <c r="H151" s="179"/>
      <c r="O151" s="149">
        <v>3</v>
      </c>
    </row>
    <row r="152" spans="1:104" x14ac:dyDescent="0.2">
      <c r="A152" s="150">
        <v>98</v>
      </c>
      <c r="B152" s="151" t="s">
        <v>221</v>
      </c>
      <c r="C152" s="152" t="s">
        <v>222</v>
      </c>
      <c r="D152" s="153" t="s">
        <v>82</v>
      </c>
      <c r="E152" s="154">
        <v>12</v>
      </c>
      <c r="F152" s="154"/>
      <c r="G152" s="155">
        <f t="shared" si="60"/>
        <v>0</v>
      </c>
      <c r="H152" s="178" t="s">
        <v>253</v>
      </c>
      <c r="O152" s="149">
        <v>2</v>
      </c>
      <c r="AA152" s="123">
        <v>12</v>
      </c>
      <c r="AB152" s="123">
        <v>1</v>
      </c>
      <c r="AC152" s="123">
        <v>85</v>
      </c>
      <c r="AZ152" s="123">
        <v>1</v>
      </c>
      <c r="BA152" s="123">
        <f t="shared" si="61"/>
        <v>0</v>
      </c>
      <c r="BB152" s="123">
        <f t="shared" si="62"/>
        <v>0</v>
      </c>
      <c r="BC152" s="123">
        <f t="shared" si="63"/>
        <v>0</v>
      </c>
      <c r="BD152" s="123">
        <f t="shared" si="64"/>
        <v>0</v>
      </c>
      <c r="BE152" s="123">
        <f t="shared" si="65"/>
        <v>0</v>
      </c>
      <c r="CZ152" s="123">
        <v>1.2999999999999999E-3</v>
      </c>
    </row>
    <row r="153" spans="1:104" x14ac:dyDescent="0.2">
      <c r="A153" s="233"/>
      <c r="B153" s="234"/>
      <c r="C153" s="256" t="s">
        <v>386</v>
      </c>
      <c r="D153" s="257"/>
      <c r="E153" s="257"/>
      <c r="F153" s="257"/>
      <c r="G153" s="258"/>
      <c r="H153" s="179"/>
      <c r="O153" s="149">
        <v>3</v>
      </c>
    </row>
    <row r="154" spans="1:104" x14ac:dyDescent="0.2">
      <c r="A154" s="150">
        <v>99</v>
      </c>
      <c r="B154" s="151" t="s">
        <v>223</v>
      </c>
      <c r="C154" s="152" t="s">
        <v>224</v>
      </c>
      <c r="D154" s="153" t="s">
        <v>72</v>
      </c>
      <c r="E154" s="154">
        <v>4</v>
      </c>
      <c r="F154" s="154"/>
      <c r="G154" s="155">
        <f t="shared" si="60"/>
        <v>0</v>
      </c>
      <c r="H154" s="178" t="s">
        <v>253</v>
      </c>
      <c r="O154" s="149">
        <v>2</v>
      </c>
      <c r="AA154" s="123">
        <v>12</v>
      </c>
      <c r="AB154" s="123">
        <v>1</v>
      </c>
      <c r="AC154" s="123">
        <v>86</v>
      </c>
      <c r="AZ154" s="123">
        <v>1</v>
      </c>
      <c r="BA154" s="123">
        <f t="shared" si="61"/>
        <v>0</v>
      </c>
      <c r="BB154" s="123">
        <f t="shared" si="62"/>
        <v>0</v>
      </c>
      <c r="BC154" s="123">
        <f t="shared" si="63"/>
        <v>0</v>
      </c>
      <c r="BD154" s="123">
        <f t="shared" si="64"/>
        <v>0</v>
      </c>
      <c r="BE154" s="123">
        <f t="shared" si="65"/>
        <v>0</v>
      </c>
      <c r="CZ154" s="123">
        <v>1.2600000000000001E-3</v>
      </c>
    </row>
    <row r="155" spans="1:104" x14ac:dyDescent="0.2">
      <c r="A155" s="150">
        <v>100</v>
      </c>
      <c r="B155" s="151" t="s">
        <v>225</v>
      </c>
      <c r="C155" s="152" t="s">
        <v>226</v>
      </c>
      <c r="D155" s="153" t="s">
        <v>72</v>
      </c>
      <c r="E155" s="154">
        <v>14</v>
      </c>
      <c r="F155" s="154"/>
      <c r="G155" s="155">
        <f t="shared" si="60"/>
        <v>0</v>
      </c>
      <c r="H155" s="178" t="s">
        <v>253</v>
      </c>
      <c r="O155" s="149">
        <v>2</v>
      </c>
      <c r="AA155" s="123">
        <v>12</v>
      </c>
      <c r="AB155" s="123">
        <v>1</v>
      </c>
      <c r="AC155" s="123">
        <v>87</v>
      </c>
      <c r="AZ155" s="123">
        <v>1</v>
      </c>
      <c r="BA155" s="123">
        <f t="shared" si="61"/>
        <v>0</v>
      </c>
      <c r="BB155" s="123">
        <f t="shared" si="62"/>
        <v>0</v>
      </c>
      <c r="BC155" s="123">
        <f t="shared" si="63"/>
        <v>0</v>
      </c>
      <c r="BD155" s="123">
        <f t="shared" si="64"/>
        <v>0</v>
      </c>
      <c r="BE155" s="123">
        <f t="shared" si="65"/>
        <v>0</v>
      </c>
      <c r="CZ155" s="123">
        <v>1.2600000000000001E-3</v>
      </c>
    </row>
    <row r="156" spans="1:104" x14ac:dyDescent="0.2">
      <c r="A156" s="150">
        <v>101</v>
      </c>
      <c r="B156" s="151" t="s">
        <v>403</v>
      </c>
      <c r="C156" s="152" t="s">
        <v>404</v>
      </c>
      <c r="D156" s="153" t="s">
        <v>72</v>
      </c>
      <c r="E156" s="154">
        <v>2</v>
      </c>
      <c r="F156" s="154"/>
      <c r="G156" s="155">
        <f t="shared" ref="G156" si="66">E156*F156</f>
        <v>0</v>
      </c>
      <c r="H156" s="178" t="s">
        <v>253</v>
      </c>
      <c r="O156" s="149">
        <v>2</v>
      </c>
      <c r="AA156" s="123">
        <v>12</v>
      </c>
      <c r="AB156" s="123">
        <v>1</v>
      </c>
      <c r="AC156" s="123">
        <v>87</v>
      </c>
      <c r="AZ156" s="123">
        <v>1</v>
      </c>
      <c r="BA156" s="123">
        <f t="shared" ref="BA156" si="67">IF(AZ156=1,G156,0)</f>
        <v>0</v>
      </c>
      <c r="BB156" s="123">
        <f t="shared" ref="BB156" si="68">IF(AZ156=2,G156,0)</f>
        <v>0</v>
      </c>
      <c r="BC156" s="123">
        <f t="shared" ref="BC156" si="69">IF(AZ156=3,G156,0)</f>
        <v>0</v>
      </c>
      <c r="BD156" s="123">
        <f t="shared" ref="BD156" si="70">IF(AZ156=4,G156,0)</f>
        <v>0</v>
      </c>
      <c r="BE156" s="123">
        <f t="shared" ref="BE156" si="71">IF(AZ156=5,G156,0)</f>
        <v>0</v>
      </c>
      <c r="CZ156" s="123">
        <v>1.2600000000000001E-3</v>
      </c>
    </row>
    <row r="157" spans="1:104" x14ac:dyDescent="0.2">
      <c r="A157" s="156"/>
      <c r="B157" s="157" t="s">
        <v>67</v>
      </c>
      <c r="C157" s="158" t="str">
        <f>CONCATENATE(B138," ",C138)</f>
        <v>91 Doplňující práce na komunikaci</v>
      </c>
      <c r="D157" s="156"/>
      <c r="E157" s="159"/>
      <c r="F157" s="159"/>
      <c r="G157" s="160">
        <f>SUM(G138:G156)</f>
        <v>0</v>
      </c>
      <c r="H157" s="181"/>
      <c r="O157" s="149">
        <v>4</v>
      </c>
      <c r="BA157" s="161">
        <f>SUM(BA138:BA155)</f>
        <v>0</v>
      </c>
      <c r="BB157" s="161">
        <f>SUM(BB138:BB155)</f>
        <v>0</v>
      </c>
      <c r="BC157" s="161">
        <f>SUM(BC138:BC155)</f>
        <v>0</v>
      </c>
      <c r="BD157" s="161">
        <f>SUM(BD138:BD155)</f>
        <v>0</v>
      </c>
      <c r="BE157" s="161">
        <f>SUM(BE138:BE155)</f>
        <v>0</v>
      </c>
    </row>
    <row r="158" spans="1:104" x14ac:dyDescent="0.2">
      <c r="A158" s="142" t="s">
        <v>64</v>
      </c>
      <c r="B158" s="143" t="s">
        <v>227</v>
      </c>
      <c r="C158" s="144" t="s">
        <v>228</v>
      </c>
      <c r="D158" s="145"/>
      <c r="E158" s="146"/>
      <c r="F158" s="146"/>
      <c r="G158" s="147"/>
      <c r="H158" s="180"/>
      <c r="I158" s="148"/>
      <c r="O158" s="149">
        <v>1</v>
      </c>
    </row>
    <row r="159" spans="1:104" x14ac:dyDescent="0.2">
      <c r="A159" s="150">
        <v>102</v>
      </c>
      <c r="B159" s="151" t="s">
        <v>229</v>
      </c>
      <c r="C159" s="152" t="s">
        <v>230</v>
      </c>
      <c r="D159" s="153" t="s">
        <v>231</v>
      </c>
      <c r="E159" s="154">
        <v>62</v>
      </c>
      <c r="F159" s="154"/>
      <c r="G159" s="155">
        <f t="shared" ref="G159:G164" si="72">E159*F159</f>
        <v>0</v>
      </c>
      <c r="H159" s="178" t="s">
        <v>253</v>
      </c>
      <c r="O159" s="149">
        <v>2</v>
      </c>
      <c r="AA159" s="123">
        <v>12</v>
      </c>
      <c r="AB159" s="123">
        <v>0</v>
      </c>
      <c r="AC159" s="123">
        <v>88</v>
      </c>
      <c r="AZ159" s="123">
        <v>1</v>
      </c>
      <c r="BA159" s="123">
        <f t="shared" ref="BA159:BA164" si="73">IF(AZ159=1,G159,0)</f>
        <v>0</v>
      </c>
      <c r="BB159" s="123">
        <f t="shared" ref="BB159:BB164" si="74">IF(AZ159=2,G159,0)</f>
        <v>0</v>
      </c>
      <c r="BC159" s="123">
        <f t="shared" ref="BC159:BC164" si="75">IF(AZ159=3,G159,0)</f>
        <v>0</v>
      </c>
      <c r="BD159" s="123">
        <f t="shared" ref="BD159:BD164" si="76">IF(AZ159=4,G159,0)</f>
        <v>0</v>
      </c>
      <c r="BE159" s="123">
        <f t="shared" ref="BE159:BE164" si="77">IF(AZ159=5,G159,0)</f>
        <v>0</v>
      </c>
      <c r="CZ159" s="123">
        <v>0</v>
      </c>
    </row>
    <row r="160" spans="1:104" x14ac:dyDescent="0.2">
      <c r="A160" s="150">
        <v>103</v>
      </c>
      <c r="B160" s="151" t="s">
        <v>232</v>
      </c>
      <c r="C160" s="152" t="s">
        <v>233</v>
      </c>
      <c r="D160" s="153" t="s">
        <v>231</v>
      </c>
      <c r="E160" s="154">
        <v>558</v>
      </c>
      <c r="F160" s="154"/>
      <c r="G160" s="155">
        <f t="shared" si="72"/>
        <v>0</v>
      </c>
      <c r="H160" s="178" t="s">
        <v>253</v>
      </c>
      <c r="O160" s="149">
        <v>2</v>
      </c>
      <c r="AA160" s="123">
        <v>12</v>
      </c>
      <c r="AB160" s="123">
        <v>0</v>
      </c>
      <c r="AC160" s="123">
        <v>89</v>
      </c>
      <c r="AZ160" s="123">
        <v>1</v>
      </c>
      <c r="BA160" s="123">
        <f t="shared" si="73"/>
        <v>0</v>
      </c>
      <c r="BB160" s="123">
        <f t="shared" si="74"/>
        <v>0</v>
      </c>
      <c r="BC160" s="123">
        <f t="shared" si="75"/>
        <v>0</v>
      </c>
      <c r="BD160" s="123">
        <f t="shared" si="76"/>
        <v>0</v>
      </c>
      <c r="BE160" s="123">
        <f t="shared" si="77"/>
        <v>0</v>
      </c>
      <c r="CZ160" s="123">
        <v>0</v>
      </c>
    </row>
    <row r="161" spans="1:104" x14ac:dyDescent="0.2">
      <c r="A161" s="150">
        <v>104</v>
      </c>
      <c r="B161" s="151" t="s">
        <v>234</v>
      </c>
      <c r="C161" s="152" t="s">
        <v>235</v>
      </c>
      <c r="D161" s="153" t="s">
        <v>231</v>
      </c>
      <c r="E161" s="154">
        <v>62</v>
      </c>
      <c r="F161" s="154"/>
      <c r="G161" s="155">
        <f t="shared" si="72"/>
        <v>0</v>
      </c>
      <c r="H161" s="178" t="s">
        <v>253</v>
      </c>
      <c r="O161" s="149">
        <v>2</v>
      </c>
      <c r="AA161" s="123">
        <v>12</v>
      </c>
      <c r="AB161" s="123">
        <v>0</v>
      </c>
      <c r="AC161" s="123">
        <v>90</v>
      </c>
      <c r="AZ161" s="123">
        <v>1</v>
      </c>
      <c r="BA161" s="123">
        <f t="shared" si="73"/>
        <v>0</v>
      </c>
      <c r="BB161" s="123">
        <f t="shared" si="74"/>
        <v>0</v>
      </c>
      <c r="BC161" s="123">
        <f t="shared" si="75"/>
        <v>0</v>
      </c>
      <c r="BD161" s="123">
        <f t="shared" si="76"/>
        <v>0</v>
      </c>
      <c r="BE161" s="123">
        <f t="shared" si="77"/>
        <v>0</v>
      </c>
      <c r="CZ161" s="123">
        <v>0</v>
      </c>
    </row>
    <row r="162" spans="1:104" x14ac:dyDescent="0.2">
      <c r="A162" s="150">
        <v>105</v>
      </c>
      <c r="B162" s="151" t="s">
        <v>236</v>
      </c>
      <c r="C162" s="152" t="s">
        <v>237</v>
      </c>
      <c r="D162" s="153" t="s">
        <v>231</v>
      </c>
      <c r="E162" s="154">
        <v>30</v>
      </c>
      <c r="F162" s="154"/>
      <c r="G162" s="155">
        <f t="shared" si="72"/>
        <v>0</v>
      </c>
      <c r="H162" s="178" t="s">
        <v>253</v>
      </c>
      <c r="O162" s="149">
        <v>2</v>
      </c>
      <c r="AA162" s="123">
        <v>12</v>
      </c>
      <c r="AB162" s="123">
        <v>0</v>
      </c>
      <c r="AC162" s="123">
        <v>91</v>
      </c>
      <c r="AZ162" s="123">
        <v>1</v>
      </c>
      <c r="BA162" s="123">
        <f t="shared" si="73"/>
        <v>0</v>
      </c>
      <c r="BB162" s="123">
        <f t="shared" si="74"/>
        <v>0</v>
      </c>
      <c r="BC162" s="123">
        <f t="shared" si="75"/>
        <v>0</v>
      </c>
      <c r="BD162" s="123">
        <f t="shared" si="76"/>
        <v>0</v>
      </c>
      <c r="BE162" s="123">
        <f t="shared" si="77"/>
        <v>0</v>
      </c>
      <c r="CZ162" s="123">
        <v>0</v>
      </c>
    </row>
    <row r="163" spans="1:104" x14ac:dyDescent="0.2">
      <c r="A163" s="150">
        <v>106</v>
      </c>
      <c r="B163" s="151" t="s">
        <v>238</v>
      </c>
      <c r="C163" s="152" t="s">
        <v>239</v>
      </c>
      <c r="D163" s="153" t="s">
        <v>231</v>
      </c>
      <c r="E163" s="154">
        <v>2</v>
      </c>
      <c r="F163" s="154"/>
      <c r="G163" s="155">
        <f t="shared" si="72"/>
        <v>0</v>
      </c>
      <c r="H163" s="178" t="s">
        <v>253</v>
      </c>
      <c r="O163" s="149">
        <v>2</v>
      </c>
      <c r="AA163" s="123">
        <v>12</v>
      </c>
      <c r="AB163" s="123">
        <v>0</v>
      </c>
      <c r="AC163" s="123">
        <v>92</v>
      </c>
      <c r="AZ163" s="123">
        <v>1</v>
      </c>
      <c r="BA163" s="123">
        <f t="shared" si="73"/>
        <v>0</v>
      </c>
      <c r="BB163" s="123">
        <f t="shared" si="74"/>
        <v>0</v>
      </c>
      <c r="BC163" s="123">
        <f t="shared" si="75"/>
        <v>0</v>
      </c>
      <c r="BD163" s="123">
        <f t="shared" si="76"/>
        <v>0</v>
      </c>
      <c r="BE163" s="123">
        <f t="shared" si="77"/>
        <v>0</v>
      </c>
      <c r="CZ163" s="123">
        <v>0</v>
      </c>
    </row>
    <row r="164" spans="1:104" x14ac:dyDescent="0.2">
      <c r="A164" s="150">
        <v>107</v>
      </c>
      <c r="B164" s="151" t="s">
        <v>240</v>
      </c>
      <c r="C164" s="152" t="s">
        <v>241</v>
      </c>
      <c r="D164" s="153" t="s">
        <v>231</v>
      </c>
      <c r="E164" s="154">
        <v>30</v>
      </c>
      <c r="F164" s="154"/>
      <c r="G164" s="155">
        <f t="shared" si="72"/>
        <v>0</v>
      </c>
      <c r="H164" s="178" t="s">
        <v>253</v>
      </c>
      <c r="O164" s="149">
        <v>2</v>
      </c>
      <c r="AA164" s="123">
        <v>12</v>
      </c>
      <c r="AB164" s="123">
        <v>0</v>
      </c>
      <c r="AC164" s="123">
        <v>93</v>
      </c>
      <c r="AZ164" s="123">
        <v>1</v>
      </c>
      <c r="BA164" s="123">
        <f t="shared" si="73"/>
        <v>0</v>
      </c>
      <c r="BB164" s="123">
        <f t="shared" si="74"/>
        <v>0</v>
      </c>
      <c r="BC164" s="123">
        <f t="shared" si="75"/>
        <v>0</v>
      </c>
      <c r="BD164" s="123">
        <f t="shared" si="76"/>
        <v>0</v>
      </c>
      <c r="BE164" s="123">
        <f t="shared" si="77"/>
        <v>0</v>
      </c>
      <c r="CZ164" s="123">
        <v>0</v>
      </c>
    </row>
    <row r="165" spans="1:104" x14ac:dyDescent="0.2">
      <c r="A165" s="156"/>
      <c r="B165" s="157" t="s">
        <v>67</v>
      </c>
      <c r="C165" s="158" t="str">
        <f>CONCATENATE(B158," ",C158)</f>
        <v>99 Staveništní přesun hmot</v>
      </c>
      <c r="D165" s="156"/>
      <c r="E165" s="159"/>
      <c r="F165" s="159"/>
      <c r="G165" s="160">
        <f>SUM(G158:G164)</f>
        <v>0</v>
      </c>
      <c r="H165" s="181"/>
      <c r="O165" s="149">
        <v>4</v>
      </c>
      <c r="BA165" s="161">
        <f>SUM(BA158:BA164)</f>
        <v>0</v>
      </c>
      <c r="BB165" s="161">
        <f>SUM(BB158:BB164)</f>
        <v>0</v>
      </c>
      <c r="BC165" s="161">
        <f>SUM(BC158:BC164)</f>
        <v>0</v>
      </c>
      <c r="BD165" s="161">
        <f>SUM(BD158:BD164)</f>
        <v>0</v>
      </c>
      <c r="BE165" s="161">
        <f>SUM(BE158:BE164)</f>
        <v>0</v>
      </c>
    </row>
    <row r="166" spans="1:104" x14ac:dyDescent="0.2">
      <c r="A166" s="142" t="s">
        <v>64</v>
      </c>
      <c r="B166" s="143" t="s">
        <v>242</v>
      </c>
      <c r="C166" s="144" t="s">
        <v>243</v>
      </c>
      <c r="D166" s="145"/>
      <c r="E166" s="146"/>
      <c r="F166" s="146"/>
      <c r="G166" s="147"/>
      <c r="H166" s="180"/>
      <c r="I166" s="148"/>
      <c r="O166" s="149">
        <v>1</v>
      </c>
    </row>
    <row r="167" spans="1:104" x14ac:dyDescent="0.2">
      <c r="A167" s="150">
        <v>108</v>
      </c>
      <c r="B167" s="151" t="s">
        <v>244</v>
      </c>
      <c r="C167" s="152" t="s">
        <v>245</v>
      </c>
      <c r="D167" s="153" t="s">
        <v>82</v>
      </c>
      <c r="E167" s="154">
        <v>18</v>
      </c>
      <c r="F167" s="154"/>
      <c r="G167" s="155">
        <f>E167*F167</f>
        <v>0</v>
      </c>
      <c r="H167" s="178" t="s">
        <v>253</v>
      </c>
      <c r="O167" s="149">
        <v>2</v>
      </c>
      <c r="AA167" s="123">
        <v>12</v>
      </c>
      <c r="AB167" s="123">
        <v>0</v>
      </c>
      <c r="AC167" s="123">
        <v>94</v>
      </c>
      <c r="AZ167" s="123">
        <v>4</v>
      </c>
      <c r="BA167" s="123">
        <f>IF(AZ167=1,G167,0)</f>
        <v>0</v>
      </c>
      <c r="BB167" s="123">
        <f>IF(AZ167=2,G167,0)</f>
        <v>0</v>
      </c>
      <c r="BC167" s="123">
        <f>IF(AZ167=3,G167,0)</f>
        <v>0</v>
      </c>
      <c r="BD167" s="123">
        <f>IF(AZ167=4,G167,0)</f>
        <v>0</v>
      </c>
      <c r="BE167" s="123">
        <f>IF(AZ167=5,G167,0)</f>
        <v>0</v>
      </c>
      <c r="CZ167" s="123">
        <v>1.09E-3</v>
      </c>
    </row>
    <row r="168" spans="1:104" x14ac:dyDescent="0.2">
      <c r="A168" s="233"/>
      <c r="B168" s="234"/>
      <c r="C168" s="256" t="s">
        <v>373</v>
      </c>
      <c r="D168" s="257"/>
      <c r="E168" s="257"/>
      <c r="F168" s="257"/>
      <c r="G168" s="258"/>
      <c r="H168" s="179"/>
      <c r="O168" s="149">
        <v>3</v>
      </c>
    </row>
    <row r="169" spans="1:104" x14ac:dyDescent="0.2">
      <c r="A169" s="150">
        <v>109</v>
      </c>
      <c r="B169" s="151" t="s">
        <v>246</v>
      </c>
      <c r="C169" s="152" t="s">
        <v>393</v>
      </c>
      <c r="D169" s="153" t="s">
        <v>82</v>
      </c>
      <c r="E169" s="154">
        <v>18</v>
      </c>
      <c r="F169" s="154"/>
      <c r="G169" s="155">
        <f>E169*F169</f>
        <v>0</v>
      </c>
      <c r="H169" s="179"/>
      <c r="O169" s="149">
        <v>2</v>
      </c>
      <c r="AA169" s="123">
        <v>12</v>
      </c>
      <c r="AB169" s="123">
        <v>1</v>
      </c>
      <c r="AC169" s="123">
        <v>95</v>
      </c>
      <c r="AZ169" s="123">
        <v>3</v>
      </c>
      <c r="BA169" s="123">
        <f>IF(AZ169=1,G169,0)</f>
        <v>0</v>
      </c>
      <c r="BB169" s="123">
        <f>IF(AZ169=2,G169,0)</f>
        <v>0</v>
      </c>
      <c r="BC169" s="123">
        <f>IF(AZ169=3,G169,0)</f>
        <v>0</v>
      </c>
      <c r="BD169" s="123">
        <f>IF(AZ169=4,G169,0)</f>
        <v>0</v>
      </c>
      <c r="BE169" s="123">
        <f>IF(AZ169=5,G169,0)</f>
        <v>0</v>
      </c>
      <c r="CZ169" s="123">
        <v>3.1E-4</v>
      </c>
    </row>
    <row r="170" spans="1:104" x14ac:dyDescent="0.2">
      <c r="A170" s="150">
        <v>110</v>
      </c>
      <c r="B170" s="151" t="s">
        <v>247</v>
      </c>
      <c r="C170" s="152" t="s">
        <v>248</v>
      </c>
      <c r="D170" s="153" t="s">
        <v>82</v>
      </c>
      <c r="E170" s="154">
        <v>18</v>
      </c>
      <c r="F170" s="154"/>
      <c r="G170" s="155">
        <f>E170*F170</f>
        <v>0</v>
      </c>
      <c r="H170" s="178" t="s">
        <v>253</v>
      </c>
      <c r="O170" s="149">
        <v>2</v>
      </c>
      <c r="AA170" s="123">
        <v>12</v>
      </c>
      <c r="AB170" s="123">
        <v>0</v>
      </c>
      <c r="AC170" s="123">
        <v>96</v>
      </c>
      <c r="AZ170" s="123">
        <v>4</v>
      </c>
      <c r="BA170" s="123">
        <f>IF(AZ170=1,G170,0)</f>
        <v>0</v>
      </c>
      <c r="BB170" s="123">
        <f>IF(AZ170=2,G170,0)</f>
        <v>0</v>
      </c>
      <c r="BC170" s="123">
        <f>IF(AZ170=3,G170,0)</f>
        <v>0</v>
      </c>
      <c r="BD170" s="123">
        <f>IF(AZ170=4,G170,0)</f>
        <v>0</v>
      </c>
      <c r="BE170" s="123">
        <f>IF(AZ170=5,G170,0)</f>
        <v>0</v>
      </c>
      <c r="CZ170" s="123">
        <v>3.1E-4</v>
      </c>
    </row>
    <row r="171" spans="1:104" x14ac:dyDescent="0.2">
      <c r="A171" s="150">
        <v>111</v>
      </c>
      <c r="B171" s="151" t="s">
        <v>249</v>
      </c>
      <c r="C171" s="152" t="s">
        <v>250</v>
      </c>
      <c r="D171" s="153" t="s">
        <v>251</v>
      </c>
      <c r="E171" s="154">
        <v>5.5</v>
      </c>
      <c r="F171" s="154"/>
      <c r="G171" s="155">
        <f>E171*F171</f>
        <v>0</v>
      </c>
      <c r="H171" s="179"/>
      <c r="O171" s="149">
        <v>2</v>
      </c>
      <c r="AA171" s="123">
        <v>12</v>
      </c>
      <c r="AB171" s="123">
        <v>1</v>
      </c>
      <c r="AC171" s="123">
        <v>97</v>
      </c>
      <c r="AZ171" s="123">
        <v>3</v>
      </c>
      <c r="BA171" s="123">
        <f>IF(AZ171=1,G171,0)</f>
        <v>0</v>
      </c>
      <c r="BB171" s="123">
        <f>IF(AZ171=2,G171,0)</f>
        <v>0</v>
      </c>
      <c r="BC171" s="123">
        <f>IF(AZ171=3,G171,0)</f>
        <v>0</v>
      </c>
      <c r="BD171" s="123">
        <f>IF(AZ171=4,G171,0)</f>
        <v>0</v>
      </c>
      <c r="BE171" s="123">
        <f>IF(AZ171=5,G171,0)</f>
        <v>0</v>
      </c>
      <c r="CZ171" s="123">
        <v>1E-3</v>
      </c>
    </row>
    <row r="172" spans="1:104" x14ac:dyDescent="0.2">
      <c r="A172" s="233"/>
      <c r="B172" s="234"/>
      <c r="C172" s="256" t="s">
        <v>390</v>
      </c>
      <c r="D172" s="257"/>
      <c r="E172" s="257"/>
      <c r="F172" s="257"/>
      <c r="G172" s="258"/>
      <c r="H172" s="179"/>
      <c r="O172" s="149">
        <v>3</v>
      </c>
    </row>
    <row r="173" spans="1:104" x14ac:dyDescent="0.2">
      <c r="A173" s="156"/>
      <c r="B173" s="157" t="s">
        <v>67</v>
      </c>
      <c r="C173" s="158" t="str">
        <f>CONCATENATE(B166," ",C166)</f>
        <v>M46 Zemní práce při montážích</v>
      </c>
      <c r="D173" s="156"/>
      <c r="E173" s="159"/>
      <c r="F173" s="159"/>
      <c r="G173" s="160">
        <f>SUM(G166:G172)</f>
        <v>0</v>
      </c>
      <c r="H173" s="181"/>
      <c r="O173" s="149">
        <v>4</v>
      </c>
      <c r="BA173" s="161">
        <f>SUM(BA166:BA171)</f>
        <v>0</v>
      </c>
      <c r="BB173" s="161">
        <f>SUM(BB166:BB171)</f>
        <v>0</v>
      </c>
      <c r="BC173" s="161">
        <f>SUM(BC166:BC171)</f>
        <v>0</v>
      </c>
      <c r="BD173" s="161">
        <f>SUM(BD166:BD171)</f>
        <v>0</v>
      </c>
      <c r="BE173" s="161">
        <f>SUM(BE166:BE171)</f>
        <v>0</v>
      </c>
    </row>
    <row r="174" spans="1:104" x14ac:dyDescent="0.2">
      <c r="A174" s="124"/>
      <c r="B174" s="124"/>
      <c r="C174" s="124"/>
      <c r="D174" s="124"/>
      <c r="E174" s="124"/>
      <c r="F174" s="124"/>
      <c r="G174" s="124"/>
    </row>
    <row r="175" spans="1:104" x14ac:dyDescent="0.2">
      <c r="E175" s="123"/>
    </row>
    <row r="176" spans="1:104" x14ac:dyDescent="0.2">
      <c r="E176" s="123"/>
    </row>
    <row r="177" spans="5:5" x14ac:dyDescent="0.2">
      <c r="E177" s="123"/>
    </row>
    <row r="178" spans="5:5" x14ac:dyDescent="0.2">
      <c r="E178" s="123"/>
    </row>
    <row r="179" spans="5:5" x14ac:dyDescent="0.2">
      <c r="E179" s="123"/>
    </row>
    <row r="180" spans="5:5" x14ac:dyDescent="0.2">
      <c r="E180" s="123"/>
    </row>
    <row r="181" spans="5:5" x14ac:dyDescent="0.2">
      <c r="E181" s="123"/>
    </row>
    <row r="182" spans="5:5" x14ac:dyDescent="0.2">
      <c r="E182" s="123"/>
    </row>
    <row r="183" spans="5:5" x14ac:dyDescent="0.2">
      <c r="E183" s="123"/>
    </row>
    <row r="184" spans="5:5" x14ac:dyDescent="0.2">
      <c r="E184" s="123"/>
    </row>
    <row r="185" spans="5:5" x14ac:dyDescent="0.2">
      <c r="E185" s="123"/>
    </row>
    <row r="186" spans="5:5" x14ac:dyDescent="0.2">
      <c r="E186" s="123"/>
    </row>
    <row r="187" spans="5:5" x14ac:dyDescent="0.2">
      <c r="E187" s="123"/>
    </row>
    <row r="188" spans="5:5" x14ac:dyDescent="0.2">
      <c r="E188" s="123"/>
    </row>
    <row r="189" spans="5:5" x14ac:dyDescent="0.2">
      <c r="E189" s="123"/>
    </row>
    <row r="190" spans="5:5" x14ac:dyDescent="0.2">
      <c r="E190" s="123"/>
    </row>
    <row r="191" spans="5:5" x14ac:dyDescent="0.2">
      <c r="E191" s="123"/>
    </row>
    <row r="192" spans="5:5" x14ac:dyDescent="0.2">
      <c r="E192" s="123"/>
    </row>
    <row r="193" spans="1:7" x14ac:dyDescent="0.2">
      <c r="E193" s="123"/>
    </row>
    <row r="194" spans="1:7" x14ac:dyDescent="0.2">
      <c r="E194" s="123"/>
    </row>
    <row r="195" spans="1:7" x14ac:dyDescent="0.2">
      <c r="E195" s="123"/>
    </row>
    <row r="196" spans="1:7" x14ac:dyDescent="0.2">
      <c r="E196" s="123"/>
    </row>
    <row r="197" spans="1:7" x14ac:dyDescent="0.2">
      <c r="A197" s="162"/>
      <c r="B197" s="162"/>
      <c r="C197" s="162"/>
      <c r="D197" s="162"/>
      <c r="E197" s="162"/>
      <c r="F197" s="162"/>
      <c r="G197" s="162"/>
    </row>
    <row r="198" spans="1:7" x14ac:dyDescent="0.2">
      <c r="A198" s="162"/>
      <c r="B198" s="162"/>
      <c r="C198" s="162"/>
      <c r="D198" s="162"/>
      <c r="E198" s="162"/>
      <c r="F198" s="162"/>
      <c r="G198" s="162"/>
    </row>
    <row r="199" spans="1:7" x14ac:dyDescent="0.2">
      <c r="A199" s="162"/>
      <c r="B199" s="162"/>
      <c r="C199" s="162"/>
      <c r="D199" s="162"/>
      <c r="E199" s="162"/>
      <c r="F199" s="162"/>
      <c r="G199" s="162"/>
    </row>
    <row r="200" spans="1:7" x14ac:dyDescent="0.2">
      <c r="A200" s="162"/>
      <c r="B200" s="162"/>
      <c r="C200" s="162"/>
      <c r="D200" s="162"/>
      <c r="E200" s="162"/>
      <c r="F200" s="162"/>
      <c r="G200" s="162"/>
    </row>
    <row r="201" spans="1:7" x14ac:dyDescent="0.2">
      <c r="E201" s="123"/>
    </row>
    <row r="202" spans="1:7" x14ac:dyDescent="0.2">
      <c r="E202" s="123"/>
    </row>
    <row r="203" spans="1:7" x14ac:dyDescent="0.2">
      <c r="E203" s="123"/>
    </row>
    <row r="204" spans="1:7" x14ac:dyDescent="0.2">
      <c r="E204" s="123"/>
    </row>
    <row r="205" spans="1:7" x14ac:dyDescent="0.2">
      <c r="E205" s="123"/>
    </row>
    <row r="206" spans="1:7" x14ac:dyDescent="0.2">
      <c r="E206" s="123"/>
    </row>
    <row r="207" spans="1:7" x14ac:dyDescent="0.2">
      <c r="E207" s="123"/>
    </row>
    <row r="208" spans="1:7" x14ac:dyDescent="0.2">
      <c r="E208" s="123"/>
    </row>
    <row r="209" spans="5:5" x14ac:dyDescent="0.2">
      <c r="E209" s="123"/>
    </row>
    <row r="210" spans="5:5" x14ac:dyDescent="0.2">
      <c r="E210" s="123"/>
    </row>
    <row r="211" spans="5:5" x14ac:dyDescent="0.2">
      <c r="E211" s="123"/>
    </row>
    <row r="212" spans="5:5" x14ac:dyDescent="0.2">
      <c r="E212" s="123"/>
    </row>
    <row r="213" spans="5:5" x14ac:dyDescent="0.2">
      <c r="E213" s="123"/>
    </row>
    <row r="214" spans="5:5" x14ac:dyDescent="0.2">
      <c r="E214" s="123"/>
    </row>
    <row r="215" spans="5:5" x14ac:dyDescent="0.2">
      <c r="E215" s="123"/>
    </row>
    <row r="216" spans="5:5" x14ac:dyDescent="0.2">
      <c r="E216" s="123"/>
    </row>
    <row r="217" spans="5:5" x14ac:dyDescent="0.2">
      <c r="E217" s="123"/>
    </row>
    <row r="218" spans="5:5" x14ac:dyDescent="0.2">
      <c r="E218" s="123"/>
    </row>
    <row r="219" spans="5:5" x14ac:dyDescent="0.2">
      <c r="E219" s="123"/>
    </row>
    <row r="220" spans="5:5" x14ac:dyDescent="0.2">
      <c r="E220" s="123"/>
    </row>
    <row r="221" spans="5:5" x14ac:dyDescent="0.2">
      <c r="E221" s="123"/>
    </row>
    <row r="222" spans="5:5" x14ac:dyDescent="0.2">
      <c r="E222" s="123"/>
    </row>
    <row r="223" spans="5:5" x14ac:dyDescent="0.2">
      <c r="E223" s="123"/>
    </row>
    <row r="224" spans="5:5" x14ac:dyDescent="0.2">
      <c r="E224" s="123"/>
    </row>
    <row r="225" spans="1:7" x14ac:dyDescent="0.2">
      <c r="E225" s="123"/>
    </row>
    <row r="226" spans="1:7" x14ac:dyDescent="0.2">
      <c r="E226" s="123"/>
    </row>
    <row r="227" spans="1:7" x14ac:dyDescent="0.2">
      <c r="E227" s="123"/>
    </row>
    <row r="228" spans="1:7" x14ac:dyDescent="0.2">
      <c r="E228" s="123"/>
    </row>
    <row r="229" spans="1:7" x14ac:dyDescent="0.2">
      <c r="E229" s="123"/>
    </row>
    <row r="230" spans="1:7" x14ac:dyDescent="0.2">
      <c r="E230" s="123"/>
    </row>
    <row r="231" spans="1:7" x14ac:dyDescent="0.2">
      <c r="E231" s="123"/>
    </row>
    <row r="232" spans="1:7" x14ac:dyDescent="0.2">
      <c r="A232" s="163"/>
      <c r="B232" s="163"/>
    </row>
    <row r="233" spans="1:7" x14ac:dyDescent="0.2">
      <c r="A233" s="162"/>
      <c r="B233" s="162"/>
      <c r="C233" s="165"/>
      <c r="D233" s="165"/>
      <c r="E233" s="166"/>
      <c r="F233" s="165"/>
      <c r="G233" s="167"/>
    </row>
    <row r="234" spans="1:7" x14ac:dyDescent="0.2">
      <c r="A234" s="168"/>
      <c r="B234" s="168"/>
      <c r="C234" s="162"/>
      <c r="D234" s="162"/>
      <c r="E234" s="169"/>
      <c r="F234" s="162"/>
      <c r="G234" s="162"/>
    </row>
    <row r="235" spans="1:7" x14ac:dyDescent="0.2">
      <c r="A235" s="162"/>
      <c r="B235" s="162"/>
      <c r="C235" s="162"/>
      <c r="D235" s="162"/>
      <c r="E235" s="169"/>
      <c r="F235" s="162"/>
      <c r="G235" s="162"/>
    </row>
    <row r="236" spans="1:7" x14ac:dyDescent="0.2">
      <c r="A236" s="162"/>
      <c r="B236" s="162"/>
      <c r="C236" s="162"/>
      <c r="D236" s="162"/>
      <c r="E236" s="169"/>
      <c r="F236" s="162"/>
      <c r="G236" s="162"/>
    </row>
    <row r="237" spans="1:7" x14ac:dyDescent="0.2">
      <c r="A237" s="162"/>
      <c r="B237" s="162"/>
      <c r="C237" s="162"/>
      <c r="D237" s="162"/>
      <c r="E237" s="169"/>
      <c r="F237" s="162"/>
      <c r="G237" s="162"/>
    </row>
    <row r="238" spans="1:7" x14ac:dyDescent="0.2">
      <c r="A238" s="162"/>
      <c r="B238" s="162"/>
      <c r="C238" s="162"/>
      <c r="D238" s="162"/>
      <c r="E238" s="169"/>
      <c r="F238" s="162"/>
      <c r="G238" s="162"/>
    </row>
    <row r="239" spans="1:7" x14ac:dyDescent="0.2">
      <c r="A239" s="162"/>
      <c r="B239" s="162"/>
      <c r="C239" s="162"/>
      <c r="D239" s="162"/>
      <c r="E239" s="169"/>
      <c r="F239" s="162"/>
      <c r="G239" s="162"/>
    </row>
    <row r="240" spans="1:7" x14ac:dyDescent="0.2">
      <c r="A240" s="162"/>
      <c r="B240" s="162"/>
      <c r="C240" s="162"/>
      <c r="D240" s="162"/>
      <c r="E240" s="169"/>
      <c r="F240" s="162"/>
      <c r="G240" s="162"/>
    </row>
    <row r="241" spans="1:7" x14ac:dyDescent="0.2">
      <c r="A241" s="162"/>
      <c r="B241" s="162"/>
      <c r="C241" s="162"/>
      <c r="D241" s="162"/>
      <c r="E241" s="169"/>
      <c r="F241" s="162"/>
      <c r="G241" s="162"/>
    </row>
    <row r="242" spans="1:7" x14ac:dyDescent="0.2">
      <c r="A242" s="162"/>
      <c r="B242" s="162"/>
      <c r="C242" s="162"/>
      <c r="D242" s="162"/>
      <c r="E242" s="169"/>
      <c r="F242" s="162"/>
      <c r="G242" s="162"/>
    </row>
    <row r="243" spans="1:7" x14ac:dyDescent="0.2">
      <c r="A243" s="162"/>
      <c r="B243" s="162"/>
      <c r="C243" s="162"/>
      <c r="D243" s="162"/>
      <c r="E243" s="169"/>
      <c r="F243" s="162"/>
      <c r="G243" s="162"/>
    </row>
    <row r="244" spans="1:7" x14ac:dyDescent="0.2">
      <c r="A244" s="162"/>
      <c r="B244" s="162"/>
      <c r="C244" s="162"/>
      <c r="D244" s="162"/>
      <c r="E244" s="169"/>
      <c r="F244" s="162"/>
      <c r="G244" s="162"/>
    </row>
    <row r="245" spans="1:7" x14ac:dyDescent="0.2">
      <c r="A245" s="162"/>
      <c r="B245" s="162"/>
      <c r="C245" s="162"/>
      <c r="D245" s="162"/>
      <c r="E245" s="169"/>
      <c r="F245" s="162"/>
      <c r="G245" s="162"/>
    </row>
    <row r="246" spans="1:7" x14ac:dyDescent="0.2">
      <c r="A246" s="162"/>
      <c r="B246" s="162"/>
      <c r="C246" s="162"/>
      <c r="D246" s="162"/>
      <c r="E246" s="169"/>
      <c r="F246" s="162"/>
      <c r="G246" s="162"/>
    </row>
  </sheetData>
  <mergeCells count="48">
    <mergeCell ref="A1:G1"/>
    <mergeCell ref="A3:B3"/>
    <mergeCell ref="A4:B4"/>
    <mergeCell ref="E4:G4"/>
    <mergeCell ref="C9:G9"/>
    <mergeCell ref="C12:G12"/>
    <mergeCell ref="C15:G15"/>
    <mergeCell ref="C17:G17"/>
    <mergeCell ref="C19:G19"/>
    <mergeCell ref="C27:G27"/>
    <mergeCell ref="C28:G28"/>
    <mergeCell ref="C30:G30"/>
    <mergeCell ref="C34:G34"/>
    <mergeCell ref="C36:G36"/>
    <mergeCell ref="C25:G25"/>
    <mergeCell ref="C52:G52"/>
    <mergeCell ref="C54:G54"/>
    <mergeCell ref="C48:G48"/>
    <mergeCell ref="C56:G56"/>
    <mergeCell ref="C38:G38"/>
    <mergeCell ref="C41:G41"/>
    <mergeCell ref="C43:G43"/>
    <mergeCell ref="C45:G45"/>
    <mergeCell ref="C47:G47"/>
    <mergeCell ref="C89:G89"/>
    <mergeCell ref="C95:G95"/>
    <mergeCell ref="C97:G97"/>
    <mergeCell ref="C57:G57"/>
    <mergeCell ref="C59:G59"/>
    <mergeCell ref="C63:G63"/>
    <mergeCell ref="C70:G70"/>
    <mergeCell ref="C78:G78"/>
    <mergeCell ref="C172:G172"/>
    <mergeCell ref="C118:G118"/>
    <mergeCell ref="C130:G130"/>
    <mergeCell ref="C22:G22"/>
    <mergeCell ref="C153:G153"/>
    <mergeCell ref="C150:G150"/>
    <mergeCell ref="C149:G149"/>
    <mergeCell ref="C151:G151"/>
    <mergeCell ref="C168:G168"/>
    <mergeCell ref="C102:G102"/>
    <mergeCell ref="C116:G116"/>
    <mergeCell ref="C142:G142"/>
    <mergeCell ref="C140:G140"/>
    <mergeCell ref="C146:G146"/>
    <mergeCell ref="C83:G83"/>
    <mergeCell ref="C84:G84"/>
  </mergeCells>
  <printOptions gridLinesSet="0"/>
  <pageMargins left="0.59055118110236227" right="0.39370078740157483" top="0.19685039370078741" bottom="0.19685039370078741" header="0" footer="0.19685039370078741"/>
  <pageSetup paperSize="9" scale="85" orientation="portrait" horizontalDpi="300" r:id="rId1"/>
  <headerFooter alignWithMargins="0"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opLeftCell="A4" workbookViewId="0">
      <selection activeCell="C4" sqref="C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8.5703125" customWidth="1"/>
    <col min="7" max="7" width="12.57031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292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68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236" t="s">
        <v>254</v>
      </c>
      <c r="D7" s="237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236" t="s">
        <v>347</v>
      </c>
      <c r="D8" s="237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255</v>
      </c>
      <c r="B10" s="11"/>
      <c r="C10" s="11"/>
      <c r="D10" s="11"/>
      <c r="E10" s="29" t="s">
        <v>14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238"/>
      <c r="F11" s="239"/>
      <c r="G11" s="240"/>
    </row>
    <row r="12" spans="1:57" ht="28.5" customHeight="1" thickBot="1" x14ac:dyDescent="0.25">
      <c r="A12" s="31" t="s">
        <v>15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16</v>
      </c>
      <c r="B13" s="36"/>
      <c r="C13" s="37"/>
      <c r="D13" s="38" t="s">
        <v>17</v>
      </c>
      <c r="E13" s="39"/>
      <c r="F13" s="39"/>
      <c r="G13" s="37"/>
    </row>
    <row r="14" spans="1:57" ht="15.95" customHeight="1" x14ac:dyDescent="0.2">
      <c r="A14" s="40"/>
      <c r="B14" s="41" t="s">
        <v>18</v>
      </c>
      <c r="C14" s="42">
        <f>'Rekapitulace-N'!G12</f>
        <v>0</v>
      </c>
      <c r="D14" s="43"/>
      <c r="E14" s="44"/>
      <c r="F14" s="45"/>
      <c r="G14" s="42"/>
    </row>
    <row r="15" spans="1:57" ht="15.95" customHeight="1" x14ac:dyDescent="0.2">
      <c r="A15" s="40" t="s">
        <v>19</v>
      </c>
      <c r="B15" s="41" t="s">
        <v>20</v>
      </c>
      <c r="C15" s="42">
        <f>'Rekapitulace-N'!H12</f>
        <v>0</v>
      </c>
      <c r="D15" s="24"/>
      <c r="E15" s="46"/>
      <c r="F15" s="47"/>
      <c r="G15" s="42"/>
    </row>
    <row r="16" spans="1:57" ht="15.95" customHeight="1" x14ac:dyDescent="0.2">
      <c r="A16" s="40" t="s">
        <v>21</v>
      </c>
      <c r="B16" s="41" t="s">
        <v>22</v>
      </c>
      <c r="C16" s="42">
        <f>'Rekapitulace-N'!E12</f>
        <v>0</v>
      </c>
      <c r="D16" s="24"/>
      <c r="E16" s="46"/>
      <c r="F16" s="47"/>
      <c r="G16" s="42"/>
    </row>
    <row r="17" spans="1:7" ht="15.95" customHeight="1" x14ac:dyDescent="0.2">
      <c r="A17" s="48" t="s">
        <v>23</v>
      </c>
      <c r="B17" s="41" t="s">
        <v>24</v>
      </c>
      <c r="C17" s="42">
        <f>'Rekapitulace-N'!F12</f>
        <v>0</v>
      </c>
      <c r="D17" s="24"/>
      <c r="E17" s="46"/>
      <c r="F17" s="47"/>
      <c r="G17" s="42"/>
    </row>
    <row r="18" spans="1:7" ht="15.95" customHeight="1" x14ac:dyDescent="0.2">
      <c r="A18" s="49" t="s">
        <v>25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26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27</v>
      </c>
      <c r="B21" s="11"/>
      <c r="C21" s="42">
        <f>C18+C20</f>
        <v>0</v>
      </c>
      <c r="D21" s="24" t="s">
        <v>28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29</v>
      </c>
      <c r="B22" s="25"/>
      <c r="C22" s="51">
        <f>C21+G22</f>
        <v>0</v>
      </c>
      <c r="D22" s="52" t="s">
        <v>30</v>
      </c>
      <c r="E22" s="53"/>
      <c r="F22" s="54"/>
      <c r="G22" s="42">
        <f>VRN</f>
        <v>0</v>
      </c>
    </row>
    <row r="23" spans="1:7" x14ac:dyDescent="0.2">
      <c r="A23" s="3" t="s">
        <v>31</v>
      </c>
      <c r="B23" s="5"/>
      <c r="C23" s="55" t="s">
        <v>32</v>
      </c>
      <c r="D23" s="5"/>
      <c r="E23" s="55" t="s">
        <v>33</v>
      </c>
      <c r="F23" s="5"/>
      <c r="G23" s="6"/>
    </row>
    <row r="24" spans="1:7" x14ac:dyDescent="0.2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x14ac:dyDescent="0.2">
      <c r="A25" s="28" t="s">
        <v>35</v>
      </c>
      <c r="B25" s="56"/>
      <c r="C25" s="29" t="s">
        <v>35</v>
      </c>
      <c r="D25" s="11"/>
      <c r="E25" s="29" t="s">
        <v>35</v>
      </c>
      <c r="F25" s="11"/>
      <c r="G25" s="12"/>
    </row>
    <row r="26" spans="1:7" x14ac:dyDescent="0.2">
      <c r="A26" s="28"/>
      <c r="B26" s="57"/>
      <c r="C26" s="29" t="s">
        <v>36</v>
      </c>
      <c r="D26" s="11"/>
      <c r="E26" s="29" t="s">
        <v>37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38</v>
      </c>
      <c r="B29" s="15"/>
      <c r="C29" s="58">
        <v>0</v>
      </c>
      <c r="D29" s="15" t="s">
        <v>39</v>
      </c>
      <c r="E29" s="16"/>
      <c r="F29" s="59">
        <v>0</v>
      </c>
      <c r="G29" s="17"/>
    </row>
    <row r="30" spans="1:7" x14ac:dyDescent="0.2">
      <c r="A30" s="13" t="s">
        <v>38</v>
      </c>
      <c r="B30" s="15"/>
      <c r="C30" s="58">
        <v>15</v>
      </c>
      <c r="D30" s="15" t="s">
        <v>39</v>
      </c>
      <c r="E30" s="16"/>
      <c r="F30" s="59">
        <v>0</v>
      </c>
      <c r="G30" s="17"/>
    </row>
    <row r="31" spans="1:7" x14ac:dyDescent="0.2">
      <c r="A31" s="13" t="s">
        <v>40</v>
      </c>
      <c r="B31" s="15"/>
      <c r="C31" s="58">
        <v>15</v>
      </c>
      <c r="D31" s="15" t="s">
        <v>39</v>
      </c>
      <c r="E31" s="16"/>
      <c r="F31" s="60">
        <f>ROUND(PRODUCT(F30,C31/100),0)</f>
        <v>0</v>
      </c>
      <c r="G31" s="27"/>
    </row>
    <row r="32" spans="1:7" x14ac:dyDescent="0.2">
      <c r="A32" s="13" t="s">
        <v>38</v>
      </c>
      <c r="B32" s="15"/>
      <c r="C32" s="58">
        <v>21</v>
      </c>
      <c r="D32" s="15" t="s">
        <v>39</v>
      </c>
      <c r="E32" s="16"/>
      <c r="F32" s="59">
        <f>C22</f>
        <v>0</v>
      </c>
      <c r="G32" s="17"/>
    </row>
    <row r="33" spans="1:8" x14ac:dyDescent="0.2">
      <c r="A33" s="13" t="s">
        <v>40</v>
      </c>
      <c r="B33" s="15"/>
      <c r="C33" s="58">
        <v>21</v>
      </c>
      <c r="D33" s="15" t="s">
        <v>39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41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42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241"/>
      <c r="C37" s="241"/>
      <c r="D37" s="241"/>
      <c r="E37" s="241"/>
      <c r="F37" s="241"/>
      <c r="G37" s="241"/>
      <c r="H37" t="s">
        <v>4</v>
      </c>
    </row>
    <row r="38" spans="1:8" ht="12.75" customHeight="1" x14ac:dyDescent="0.2">
      <c r="A38" s="68"/>
      <c r="B38" s="241"/>
      <c r="C38" s="241"/>
      <c r="D38" s="241"/>
      <c r="E38" s="241"/>
      <c r="F38" s="241"/>
      <c r="G38" s="241"/>
      <c r="H38" t="s">
        <v>4</v>
      </c>
    </row>
    <row r="39" spans="1:8" x14ac:dyDescent="0.2">
      <c r="A39" s="68"/>
      <c r="B39" s="241"/>
      <c r="C39" s="241"/>
      <c r="D39" s="241"/>
      <c r="E39" s="241"/>
      <c r="F39" s="241"/>
      <c r="G39" s="241"/>
      <c r="H39" t="s">
        <v>4</v>
      </c>
    </row>
    <row r="40" spans="1:8" x14ac:dyDescent="0.2">
      <c r="A40" s="68"/>
      <c r="B40" s="241"/>
      <c r="C40" s="241"/>
      <c r="D40" s="241"/>
      <c r="E40" s="241"/>
      <c r="F40" s="241"/>
      <c r="G40" s="241"/>
      <c r="H40" t="s">
        <v>4</v>
      </c>
    </row>
    <row r="41" spans="1:8" x14ac:dyDescent="0.2">
      <c r="A41" s="68"/>
      <c r="B41" s="241"/>
      <c r="C41" s="241"/>
      <c r="D41" s="241"/>
      <c r="E41" s="241"/>
      <c r="F41" s="241"/>
      <c r="G41" s="241"/>
      <c r="H41" t="s">
        <v>4</v>
      </c>
    </row>
    <row r="42" spans="1:8" x14ac:dyDescent="0.2">
      <c r="A42" s="68"/>
      <c r="B42" s="241"/>
      <c r="C42" s="241"/>
      <c r="D42" s="241"/>
      <c r="E42" s="241"/>
      <c r="F42" s="241"/>
      <c r="G42" s="241"/>
      <c r="H42" t="s">
        <v>4</v>
      </c>
    </row>
    <row r="43" spans="1:8" x14ac:dyDescent="0.2">
      <c r="A43" s="68"/>
      <c r="B43" s="241"/>
      <c r="C43" s="241"/>
      <c r="D43" s="241"/>
      <c r="E43" s="241"/>
      <c r="F43" s="241"/>
      <c r="G43" s="241"/>
      <c r="H43" t="s">
        <v>4</v>
      </c>
    </row>
    <row r="44" spans="1:8" x14ac:dyDescent="0.2">
      <c r="A44" s="68"/>
      <c r="B44" s="241"/>
      <c r="C44" s="241"/>
      <c r="D44" s="241"/>
      <c r="E44" s="241"/>
      <c r="F44" s="241"/>
      <c r="G44" s="241"/>
      <c r="H44" t="s">
        <v>4</v>
      </c>
    </row>
    <row r="45" spans="1:8" ht="3" customHeight="1" x14ac:dyDescent="0.2">
      <c r="A45" s="68"/>
      <c r="B45" s="241"/>
      <c r="C45" s="241"/>
      <c r="D45" s="241"/>
      <c r="E45" s="241"/>
      <c r="F45" s="241"/>
      <c r="G45" s="241"/>
      <c r="H45" t="s">
        <v>4</v>
      </c>
    </row>
    <row r="46" spans="1:8" x14ac:dyDescent="0.2">
      <c r="B46" s="235"/>
      <c r="C46" s="235"/>
      <c r="D46" s="235"/>
      <c r="E46" s="235"/>
      <c r="F46" s="235"/>
      <c r="G46" s="235"/>
    </row>
    <row r="47" spans="1:8" x14ac:dyDescent="0.2">
      <c r="B47" s="235"/>
      <c r="C47" s="235"/>
      <c r="D47" s="235"/>
      <c r="E47" s="235"/>
      <c r="F47" s="235"/>
      <c r="G47" s="235"/>
    </row>
    <row r="48" spans="1:8" x14ac:dyDescent="0.2">
      <c r="B48" s="235"/>
      <c r="C48" s="235"/>
      <c r="D48" s="235"/>
      <c r="E48" s="235"/>
      <c r="F48" s="235"/>
      <c r="G48" s="235"/>
    </row>
    <row r="49" spans="2:7" x14ac:dyDescent="0.2">
      <c r="B49" s="235"/>
      <c r="C49" s="235"/>
      <c r="D49" s="235"/>
      <c r="E49" s="235"/>
      <c r="F49" s="235"/>
      <c r="G49" s="235"/>
    </row>
    <row r="50" spans="2:7" x14ac:dyDescent="0.2">
      <c r="B50" s="235"/>
      <c r="C50" s="235"/>
      <c r="D50" s="235"/>
      <c r="E50" s="235"/>
      <c r="F50" s="235"/>
      <c r="G50" s="235"/>
    </row>
    <row r="51" spans="2:7" x14ac:dyDescent="0.2">
      <c r="B51" s="235"/>
      <c r="C51" s="235"/>
      <c r="D51" s="235"/>
      <c r="E51" s="235"/>
      <c r="F51" s="235"/>
      <c r="G51" s="235"/>
    </row>
    <row r="52" spans="2:7" x14ac:dyDescent="0.2">
      <c r="B52" s="235"/>
      <c r="C52" s="235"/>
      <c r="D52" s="235"/>
      <c r="E52" s="235"/>
      <c r="F52" s="235"/>
      <c r="G52" s="235"/>
    </row>
    <row r="53" spans="2:7" x14ac:dyDescent="0.2">
      <c r="B53" s="235"/>
      <c r="C53" s="235"/>
      <c r="D53" s="235"/>
      <c r="E53" s="235"/>
      <c r="F53" s="235"/>
      <c r="G53" s="235"/>
    </row>
    <row r="54" spans="2:7" x14ac:dyDescent="0.2">
      <c r="B54" s="235"/>
      <c r="C54" s="235"/>
      <c r="D54" s="235"/>
      <c r="E54" s="235"/>
      <c r="F54" s="235"/>
      <c r="G54" s="235"/>
    </row>
    <row r="55" spans="2:7" x14ac:dyDescent="0.2">
      <c r="B55" s="235"/>
      <c r="C55" s="235"/>
      <c r="D55" s="235"/>
      <c r="E55" s="235"/>
      <c r="F55" s="235"/>
      <c r="G55" s="23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9"/>
  <sheetViews>
    <sheetView workbookViewId="0">
      <selection activeCell="D9" sqref="D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43" t="s">
        <v>5</v>
      </c>
      <c r="B1" s="244"/>
      <c r="C1" s="69" t="str">
        <f>CONCATENATE(cislostavby," ",nazevstavby)</f>
        <v xml:space="preserve"> Výstavba cyklostezky Tučín - Želatovice</v>
      </c>
      <c r="D1" s="70"/>
      <c r="E1" s="71"/>
      <c r="F1" s="70"/>
      <c r="G1" s="72"/>
      <c r="H1" s="73"/>
      <c r="I1" s="74"/>
    </row>
    <row r="2" spans="1:57" ht="13.5" thickBot="1" x14ac:dyDescent="0.25">
      <c r="A2" s="245" t="s">
        <v>1</v>
      </c>
      <c r="B2" s="246"/>
      <c r="C2" s="75" t="s">
        <v>292</v>
      </c>
      <c r="D2" s="76"/>
      <c r="E2" s="77"/>
      <c r="F2" s="76"/>
      <c r="G2" s="247"/>
      <c r="H2" s="247"/>
      <c r="I2" s="253"/>
    </row>
    <row r="3" spans="1:57" ht="13.5" thickTop="1" x14ac:dyDescent="0.2">
      <c r="F3" s="11"/>
    </row>
    <row r="4" spans="1:57" ht="19.5" customHeight="1" x14ac:dyDescent="0.25">
      <c r="A4" s="78" t="s">
        <v>43</v>
      </c>
      <c r="B4" s="1"/>
      <c r="C4" s="1"/>
      <c r="D4" s="1"/>
      <c r="E4" s="79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80"/>
      <c r="B6" s="81" t="s">
        <v>44</v>
      </c>
      <c r="C6" s="81"/>
      <c r="D6" s="82"/>
      <c r="E6" s="83" t="s">
        <v>45</v>
      </c>
      <c r="F6" s="84" t="s">
        <v>46</v>
      </c>
      <c r="G6" s="84" t="s">
        <v>47</v>
      </c>
      <c r="H6" s="84" t="s">
        <v>48</v>
      </c>
      <c r="I6" s="85" t="s">
        <v>26</v>
      </c>
    </row>
    <row r="7" spans="1:57" s="11" customFormat="1" x14ac:dyDescent="0.2">
      <c r="A7" s="170" t="str">
        <f>'Položky-N'!B7</f>
        <v>1</v>
      </c>
      <c r="B7" s="86" t="str">
        <f>'Položky-N'!C7</f>
        <v>Zemní práce</v>
      </c>
      <c r="C7" s="87"/>
      <c r="D7" s="88"/>
      <c r="E7" s="171">
        <f>'Položky-N'!BA63</f>
        <v>0</v>
      </c>
      <c r="F7" s="172">
        <f>'Položky-N'!BB63</f>
        <v>0</v>
      </c>
      <c r="G7" s="172">
        <f>'Položky-N'!BC63</f>
        <v>0</v>
      </c>
      <c r="H7" s="172">
        <f>'Položky-N'!BD63</f>
        <v>0</v>
      </c>
      <c r="I7" s="173">
        <f>'Položky-N'!BE63</f>
        <v>0</v>
      </c>
    </row>
    <row r="8" spans="1:57" s="11" customFormat="1" x14ac:dyDescent="0.2">
      <c r="A8" s="170" t="str">
        <f>'Položky-N'!B64</f>
        <v>5</v>
      </c>
      <c r="B8" s="86" t="str">
        <f>'Položky-N'!C64</f>
        <v>Komunikace</v>
      </c>
      <c r="C8" s="87"/>
      <c r="D8" s="88"/>
      <c r="E8" s="171">
        <f>'Položky-N'!BA80</f>
        <v>0</v>
      </c>
      <c r="F8" s="172">
        <f>'Položky-N'!BB80</f>
        <v>0</v>
      </c>
      <c r="G8" s="172">
        <f>'Položky-N'!BC80</f>
        <v>0</v>
      </c>
      <c r="H8" s="172">
        <f>'Položky-N'!BD80</f>
        <v>0</v>
      </c>
      <c r="I8" s="173">
        <f>'Položky-N'!BE80</f>
        <v>0</v>
      </c>
    </row>
    <row r="9" spans="1:57" s="11" customFormat="1" x14ac:dyDescent="0.2">
      <c r="A9" s="170" t="str">
        <f>'Položky-N'!B81</f>
        <v>8</v>
      </c>
      <c r="B9" s="86" t="str">
        <f>'Položky-N'!C81</f>
        <v>Trubní vedení</v>
      </c>
      <c r="C9" s="87"/>
      <c r="D9" s="88"/>
      <c r="E9" s="171">
        <f>'Položky-N'!BA89</f>
        <v>0</v>
      </c>
      <c r="F9" s="172">
        <f>'Položky-N'!BB89</f>
        <v>0</v>
      </c>
      <c r="G9" s="172">
        <f>'Položky-N'!BC89</f>
        <v>0</v>
      </c>
      <c r="H9" s="172">
        <f>'Položky-N'!BD89</f>
        <v>0</v>
      </c>
      <c r="I9" s="173">
        <f>'Položky-N'!BE89</f>
        <v>0</v>
      </c>
    </row>
    <row r="10" spans="1:57" s="11" customFormat="1" x14ac:dyDescent="0.2">
      <c r="A10" s="170" t="str">
        <f>'Položky-N'!B90</f>
        <v>99</v>
      </c>
      <c r="B10" s="86" t="str">
        <f>'Položky-N'!C90</f>
        <v>Staveništní přesun hmot</v>
      </c>
      <c r="C10" s="87"/>
      <c r="D10" s="88"/>
      <c r="E10" s="171">
        <f>'Položky-N'!BA96</f>
        <v>0</v>
      </c>
      <c r="F10" s="172">
        <f>'Položky-N'!BB96</f>
        <v>0</v>
      </c>
      <c r="G10" s="172">
        <f>'Položky-N'!BC96</f>
        <v>0</v>
      </c>
      <c r="H10" s="172">
        <f>'Položky-N'!BD96</f>
        <v>0</v>
      </c>
      <c r="I10" s="173">
        <f>'Položky-N'!BE96</f>
        <v>0</v>
      </c>
    </row>
    <row r="11" spans="1:57" s="11" customFormat="1" ht="13.5" thickBot="1" x14ac:dyDescent="0.25">
      <c r="A11" s="170" t="str">
        <f>'Položky-N'!B97</f>
        <v>M46</v>
      </c>
      <c r="B11" s="86" t="str">
        <f>'Položky-N'!C97</f>
        <v>Zemní práce při montážích</v>
      </c>
      <c r="C11" s="87"/>
      <c r="D11" s="88"/>
      <c r="E11" s="171">
        <f>'Položky-N'!BA104</f>
        <v>0</v>
      </c>
      <c r="F11" s="172">
        <f>'Položky-N'!BB104</f>
        <v>0</v>
      </c>
      <c r="G11" s="172">
        <f>'Položky-N'!BC104</f>
        <v>0</v>
      </c>
      <c r="H11" s="172">
        <f>'Položky-N'!BD104</f>
        <v>0</v>
      </c>
      <c r="I11" s="173">
        <f>'Položky-N'!BE104</f>
        <v>0</v>
      </c>
    </row>
    <row r="12" spans="1:57" s="94" customFormat="1" ht="13.5" thickBot="1" x14ac:dyDescent="0.25">
      <c r="A12" s="89"/>
      <c r="B12" s="81" t="s">
        <v>49</v>
      </c>
      <c r="C12" s="81"/>
      <c r="D12" s="90"/>
      <c r="E12" s="91">
        <f>SUM(E7:E11)</f>
        <v>0</v>
      </c>
      <c r="F12" s="92">
        <f>SUM(F7:F11)</f>
        <v>0</v>
      </c>
      <c r="G12" s="92">
        <f>SUM(G7:G11)</f>
        <v>0</v>
      </c>
      <c r="H12" s="92">
        <f>SUM(H7:H11)</f>
        <v>0</v>
      </c>
      <c r="I12" s="93">
        <f>SUM(I7:I11)</f>
        <v>0</v>
      </c>
    </row>
    <row r="13" spans="1:57" x14ac:dyDescent="0.2">
      <c r="A13" s="87"/>
      <c r="B13" s="87"/>
      <c r="C13" s="87"/>
      <c r="D13" s="87"/>
      <c r="E13" s="87"/>
      <c r="F13" s="87"/>
      <c r="G13" s="87"/>
      <c r="H13" s="87"/>
      <c r="I13" s="87"/>
    </row>
    <row r="14" spans="1:57" ht="19.5" customHeight="1" x14ac:dyDescent="0.25">
      <c r="A14" s="95" t="s">
        <v>50</v>
      </c>
      <c r="B14" s="95"/>
      <c r="C14" s="95"/>
      <c r="D14" s="95"/>
      <c r="E14" s="95"/>
      <c r="F14" s="95"/>
      <c r="G14" s="96"/>
      <c r="H14" s="95"/>
      <c r="I14" s="95"/>
      <c r="BA14" s="30"/>
      <c r="BB14" s="30"/>
      <c r="BC14" s="30"/>
      <c r="BD14" s="30"/>
      <c r="BE14" s="30"/>
    </row>
    <row r="15" spans="1:57" ht="13.5" thickBot="1" x14ac:dyDescent="0.25">
      <c r="A15" s="97"/>
      <c r="B15" s="97"/>
      <c r="C15" s="97"/>
      <c r="D15" s="97"/>
      <c r="E15" s="97"/>
      <c r="F15" s="97"/>
      <c r="G15" s="97"/>
      <c r="H15" s="97"/>
      <c r="I15" s="97"/>
    </row>
    <row r="16" spans="1:57" x14ac:dyDescent="0.2">
      <c r="A16" s="98" t="s">
        <v>51</v>
      </c>
      <c r="B16" s="99"/>
      <c r="C16" s="99"/>
      <c r="D16" s="100"/>
      <c r="E16" s="101" t="s">
        <v>52</v>
      </c>
      <c r="F16" s="102" t="s">
        <v>53</v>
      </c>
      <c r="G16" s="103" t="s">
        <v>54</v>
      </c>
      <c r="H16" s="104"/>
      <c r="I16" s="105" t="s">
        <v>52</v>
      </c>
    </row>
    <row r="17" spans="1:53" x14ac:dyDescent="0.2">
      <c r="A17" s="106"/>
      <c r="B17" s="107"/>
      <c r="C17" s="107"/>
      <c r="D17" s="108"/>
      <c r="E17" s="109"/>
      <c r="F17" s="110"/>
      <c r="G17" s="111">
        <f>CHOOSE(BA17+1,HSV+PSV,HSV+PSV+Mont,HSV+PSV+Dodavka+Mont,HSV,PSV,Mont,Dodavka,Mont+Dodavka,0)</f>
        <v>0</v>
      </c>
      <c r="H17" s="112"/>
      <c r="I17" s="113">
        <f>E17+F17*G17/100</f>
        <v>0</v>
      </c>
      <c r="BA17">
        <v>8</v>
      </c>
    </row>
    <row r="18" spans="1:53" ht="13.5" thickBot="1" x14ac:dyDescent="0.25">
      <c r="A18" s="114"/>
      <c r="B18" s="115" t="s">
        <v>55</v>
      </c>
      <c r="C18" s="116"/>
      <c r="D18" s="117"/>
      <c r="E18" s="118"/>
      <c r="F18" s="119"/>
      <c r="G18" s="119"/>
      <c r="H18" s="254">
        <f>SUM(H17:H17)</f>
        <v>0</v>
      </c>
      <c r="I18" s="255"/>
    </row>
    <row r="19" spans="1:53" x14ac:dyDescent="0.2">
      <c r="A19" s="97"/>
      <c r="B19" s="97"/>
      <c r="C19" s="97"/>
      <c r="D19" s="97"/>
      <c r="E19" s="97"/>
      <c r="F19" s="97"/>
      <c r="G19" s="97"/>
      <c r="H19" s="97"/>
      <c r="I19" s="97"/>
    </row>
    <row r="20" spans="1:53" x14ac:dyDescent="0.2">
      <c r="B20" s="94"/>
      <c r="F20" s="120"/>
      <c r="G20" s="121"/>
      <c r="H20" s="121"/>
      <c r="I20" s="122"/>
    </row>
    <row r="21" spans="1:53" x14ac:dyDescent="0.2">
      <c r="F21" s="120"/>
      <c r="G21" s="121"/>
      <c r="H21" s="121"/>
      <c r="I21" s="122"/>
    </row>
    <row r="22" spans="1:53" x14ac:dyDescent="0.2">
      <c r="F22" s="120"/>
      <c r="G22" s="121"/>
      <c r="H22" s="121"/>
      <c r="I22" s="122"/>
    </row>
    <row r="23" spans="1:53" x14ac:dyDescent="0.2">
      <c r="F23" s="120"/>
      <c r="G23" s="121"/>
      <c r="H23" s="121"/>
      <c r="I23" s="122"/>
    </row>
    <row r="24" spans="1:53" x14ac:dyDescent="0.2">
      <c r="F24" s="120"/>
      <c r="G24" s="121"/>
      <c r="H24" s="121"/>
      <c r="I24" s="122"/>
    </row>
    <row r="25" spans="1:53" x14ac:dyDescent="0.2">
      <c r="F25" s="120"/>
      <c r="G25" s="121"/>
      <c r="H25" s="121"/>
      <c r="I25" s="122"/>
    </row>
    <row r="26" spans="1:53" x14ac:dyDescent="0.2">
      <c r="F26" s="120"/>
      <c r="G26" s="121"/>
      <c r="H26" s="121"/>
      <c r="I26" s="122"/>
    </row>
    <row r="27" spans="1:53" x14ac:dyDescent="0.2">
      <c r="F27" s="120"/>
      <c r="G27" s="121"/>
      <c r="H27" s="121"/>
      <c r="I27" s="122"/>
    </row>
    <row r="28" spans="1:53" x14ac:dyDescent="0.2">
      <c r="F28" s="120"/>
      <c r="G28" s="121"/>
      <c r="H28" s="121"/>
      <c r="I28" s="122"/>
    </row>
    <row r="29" spans="1:53" x14ac:dyDescent="0.2">
      <c r="F29" s="120"/>
      <c r="G29" s="121"/>
      <c r="H29" s="121"/>
      <c r="I29" s="122"/>
    </row>
    <row r="30" spans="1:53" x14ac:dyDescent="0.2">
      <c r="F30" s="120"/>
      <c r="G30" s="121"/>
      <c r="H30" s="121"/>
      <c r="I30" s="122"/>
    </row>
    <row r="31" spans="1:53" x14ac:dyDescent="0.2">
      <c r="F31" s="120"/>
      <c r="G31" s="121"/>
      <c r="H31" s="121"/>
      <c r="I31" s="122"/>
    </row>
    <row r="32" spans="1:53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</sheetData>
  <mergeCells count="4">
    <mergeCell ref="A1:B1"/>
    <mergeCell ref="A2:B2"/>
    <mergeCell ref="G2:I2"/>
    <mergeCell ref="H18:I1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7"/>
  <sheetViews>
    <sheetView showGridLines="0" showZeros="0" zoomScaleNormal="100" workbookViewId="0">
      <selection activeCell="C11" sqref="C11:G11"/>
    </sheetView>
  </sheetViews>
  <sheetFormatPr defaultRowHeight="12.75" x14ac:dyDescent="0.2"/>
  <cols>
    <col min="1" max="1" width="3.85546875" style="123" customWidth="1"/>
    <col min="2" max="2" width="13.85546875" style="123" customWidth="1"/>
    <col min="3" max="3" width="38.42578125" style="123" customWidth="1"/>
    <col min="4" max="4" width="5.5703125" style="123" customWidth="1"/>
    <col min="5" max="5" width="7.5703125" style="164" customWidth="1"/>
    <col min="6" max="6" width="8.28515625" style="123" customWidth="1"/>
    <col min="7" max="7" width="13.140625" style="123" customWidth="1"/>
    <col min="8" max="8" width="15" style="123" customWidth="1"/>
    <col min="9" max="16384" width="9.140625" style="123"/>
  </cols>
  <sheetData>
    <row r="1" spans="1:104" ht="15.75" x14ac:dyDescent="0.25">
      <c r="A1" s="260" t="s">
        <v>56</v>
      </c>
      <c r="B1" s="260"/>
      <c r="C1" s="260"/>
      <c r="D1" s="260"/>
      <c r="E1" s="260"/>
      <c r="F1" s="260"/>
      <c r="G1" s="260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261" t="s">
        <v>5</v>
      </c>
      <c r="B3" s="262"/>
      <c r="C3" s="128" t="str">
        <f>CONCATENATE(cislostavby," ",nazevstavby)</f>
        <v xml:space="preserve"> Výstavba cyklostezky Tučín - Želatovice</v>
      </c>
      <c r="D3" s="129"/>
      <c r="E3" s="130"/>
      <c r="F3" s="131">
        <f>'Rekapitulace-N'!H1</f>
        <v>0</v>
      </c>
      <c r="G3" s="129"/>
      <c r="H3" s="175"/>
    </row>
    <row r="4" spans="1:104" ht="13.5" thickBot="1" x14ac:dyDescent="0.25">
      <c r="A4" s="263" t="s">
        <v>1</v>
      </c>
      <c r="B4" s="264"/>
      <c r="C4" s="132" t="s">
        <v>292</v>
      </c>
      <c r="D4" s="133"/>
      <c r="E4" s="265"/>
      <c r="F4" s="265"/>
      <c r="G4" s="265"/>
      <c r="H4" s="176"/>
    </row>
    <row r="5" spans="1:104" ht="13.5" thickTop="1" x14ac:dyDescent="0.2">
      <c r="A5" s="134"/>
      <c r="B5" s="135"/>
      <c r="C5" s="135"/>
      <c r="D5" s="124"/>
      <c r="E5" s="136"/>
      <c r="F5" s="124"/>
      <c r="G5" s="137"/>
    </row>
    <row r="6" spans="1:104" x14ac:dyDescent="0.2">
      <c r="A6" s="138" t="s">
        <v>57</v>
      </c>
      <c r="B6" s="139" t="s">
        <v>58</v>
      </c>
      <c r="C6" s="139" t="s">
        <v>59</v>
      </c>
      <c r="D6" s="139" t="s">
        <v>60</v>
      </c>
      <c r="E6" s="140" t="s">
        <v>61</v>
      </c>
      <c r="F6" s="139" t="s">
        <v>62</v>
      </c>
      <c r="G6" s="141" t="s">
        <v>63</v>
      </c>
      <c r="H6" s="141" t="s">
        <v>252</v>
      </c>
    </row>
    <row r="7" spans="1:104" x14ac:dyDescent="0.2">
      <c r="A7" s="142" t="s">
        <v>64</v>
      </c>
      <c r="B7" s="143" t="s">
        <v>65</v>
      </c>
      <c r="C7" s="144" t="s">
        <v>66</v>
      </c>
      <c r="D7" s="145"/>
      <c r="E7" s="146"/>
      <c r="F7" s="146"/>
      <c r="G7" s="147"/>
      <c r="H7" s="177"/>
      <c r="I7" s="148"/>
      <c r="O7" s="149">
        <v>1</v>
      </c>
    </row>
    <row r="8" spans="1:104" x14ac:dyDescent="0.2">
      <c r="A8" s="150">
        <v>1</v>
      </c>
      <c r="B8" s="151" t="s">
        <v>80</v>
      </c>
      <c r="C8" s="152" t="s">
        <v>81</v>
      </c>
      <c r="D8" s="153" t="s">
        <v>82</v>
      </c>
      <c r="E8" s="154">
        <v>11</v>
      </c>
      <c r="F8" s="154"/>
      <c r="G8" s="155">
        <f t="shared" ref="G8:G62" si="0">E8*F8</f>
        <v>0</v>
      </c>
      <c r="H8" s="178" t="s">
        <v>253</v>
      </c>
      <c r="O8" s="149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t="shared" ref="BA8:BA62" si="1">IF(AZ8=1,G8,0)</f>
        <v>0</v>
      </c>
      <c r="BB8" s="123">
        <f t="shared" ref="BB8:BB62" si="2">IF(AZ8=2,G8,0)</f>
        <v>0</v>
      </c>
      <c r="BC8" s="123">
        <f t="shared" ref="BC8:BC62" si="3">IF(AZ8=3,G8,0)</f>
        <v>0</v>
      </c>
      <c r="BD8" s="123">
        <f t="shared" ref="BD8:BD62" si="4">IF(AZ8=4,G8,0)</f>
        <v>0</v>
      </c>
      <c r="BE8" s="123">
        <f t="shared" ref="BE8:BE62" si="5">IF(AZ8=5,G8,0)</f>
        <v>0</v>
      </c>
      <c r="CZ8" s="123">
        <v>0</v>
      </c>
    </row>
    <row r="9" spans="1:104" x14ac:dyDescent="0.2">
      <c r="A9" s="233"/>
      <c r="B9" s="234"/>
      <c r="C9" s="256" t="s">
        <v>373</v>
      </c>
      <c r="D9" s="257"/>
      <c r="E9" s="257"/>
      <c r="F9" s="257"/>
      <c r="G9" s="258"/>
      <c r="H9" s="179"/>
      <c r="O9" s="149">
        <v>3</v>
      </c>
    </row>
    <row r="10" spans="1:104" x14ac:dyDescent="0.2">
      <c r="A10" s="150">
        <v>2</v>
      </c>
      <c r="B10" s="151" t="s">
        <v>83</v>
      </c>
      <c r="C10" s="152" t="s">
        <v>84</v>
      </c>
      <c r="D10" s="153" t="s">
        <v>77</v>
      </c>
      <c r="E10" s="154">
        <v>9</v>
      </c>
      <c r="F10" s="154"/>
      <c r="G10" s="155">
        <f t="shared" si="0"/>
        <v>0</v>
      </c>
      <c r="H10" s="179"/>
      <c r="O10" s="149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x14ac:dyDescent="0.2">
      <c r="A11" s="233"/>
      <c r="B11" s="234"/>
      <c r="C11" s="256" t="s">
        <v>372</v>
      </c>
      <c r="D11" s="257"/>
      <c r="E11" s="257"/>
      <c r="F11" s="257"/>
      <c r="G11" s="258"/>
      <c r="H11" s="179"/>
      <c r="O11" s="149">
        <v>3</v>
      </c>
    </row>
    <row r="12" spans="1:104" x14ac:dyDescent="0.2">
      <c r="A12" s="150">
        <v>3</v>
      </c>
      <c r="B12" s="151" t="s">
        <v>91</v>
      </c>
      <c r="C12" s="152" t="s">
        <v>92</v>
      </c>
      <c r="D12" s="153" t="s">
        <v>93</v>
      </c>
      <c r="E12" s="154">
        <v>45</v>
      </c>
      <c r="F12" s="154"/>
      <c r="G12" s="155">
        <f t="shared" si="0"/>
        <v>0</v>
      </c>
      <c r="H12" s="178" t="s">
        <v>253</v>
      </c>
      <c r="O12" s="149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x14ac:dyDescent="0.2">
      <c r="A13" s="150">
        <v>4</v>
      </c>
      <c r="B13" s="151" t="s">
        <v>356</v>
      </c>
      <c r="C13" s="152" t="s">
        <v>357</v>
      </c>
      <c r="D13" s="153" t="s">
        <v>93</v>
      </c>
      <c r="E13" s="154">
        <v>4.5</v>
      </c>
      <c r="F13" s="154"/>
      <c r="G13" s="155">
        <f>E13*F13</f>
        <v>0</v>
      </c>
      <c r="H13" s="178" t="s">
        <v>253</v>
      </c>
      <c r="O13" s="149">
        <v>2</v>
      </c>
      <c r="AA13" s="123">
        <v>12</v>
      </c>
      <c r="AB13" s="123">
        <v>0</v>
      </c>
      <c r="AC13" s="123">
        <v>1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</v>
      </c>
    </row>
    <row r="14" spans="1:104" x14ac:dyDescent="0.2">
      <c r="A14" s="233"/>
      <c r="B14" s="234"/>
      <c r="C14" s="259" t="s">
        <v>394</v>
      </c>
      <c r="D14" s="257"/>
      <c r="E14" s="257"/>
      <c r="F14" s="257"/>
      <c r="G14" s="258"/>
      <c r="H14" s="179"/>
      <c r="O14" s="149">
        <v>3</v>
      </c>
    </row>
    <row r="15" spans="1:104" x14ac:dyDescent="0.2">
      <c r="A15" s="150">
        <v>5</v>
      </c>
      <c r="B15" s="151" t="s">
        <v>94</v>
      </c>
      <c r="C15" s="152" t="s">
        <v>95</v>
      </c>
      <c r="D15" s="153" t="s">
        <v>77</v>
      </c>
      <c r="E15" s="154">
        <v>136</v>
      </c>
      <c r="F15" s="154"/>
      <c r="G15" s="155">
        <f t="shared" si="0"/>
        <v>0</v>
      </c>
      <c r="H15" s="178" t="s">
        <v>253</v>
      </c>
      <c r="O15" s="149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x14ac:dyDescent="0.2">
      <c r="A16" s="233"/>
      <c r="B16" s="234"/>
      <c r="C16" s="259" t="s">
        <v>395</v>
      </c>
      <c r="D16" s="257"/>
      <c r="E16" s="257"/>
      <c r="F16" s="257"/>
      <c r="G16" s="258"/>
      <c r="H16" s="179"/>
      <c r="O16" s="149">
        <v>3</v>
      </c>
    </row>
    <row r="17" spans="1:104" x14ac:dyDescent="0.2">
      <c r="A17" s="150">
        <v>6</v>
      </c>
      <c r="B17" s="151" t="s">
        <v>96</v>
      </c>
      <c r="C17" s="152" t="s">
        <v>97</v>
      </c>
      <c r="D17" s="153" t="s">
        <v>93</v>
      </c>
      <c r="E17" s="154">
        <v>30</v>
      </c>
      <c r="F17" s="154"/>
      <c r="G17" s="155">
        <f t="shared" si="0"/>
        <v>0</v>
      </c>
      <c r="H17" s="178" t="s">
        <v>253</v>
      </c>
      <c r="O17" s="149">
        <v>2</v>
      </c>
      <c r="AA17" s="123">
        <v>12</v>
      </c>
      <c r="AB17" s="123">
        <v>0</v>
      </c>
      <c r="AC17" s="123">
        <v>5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x14ac:dyDescent="0.2">
      <c r="A18" s="150">
        <v>7</v>
      </c>
      <c r="B18" s="151" t="s">
        <v>98</v>
      </c>
      <c r="C18" s="152" t="s">
        <v>99</v>
      </c>
      <c r="D18" s="153" t="s">
        <v>93</v>
      </c>
      <c r="E18" s="154">
        <v>30</v>
      </c>
      <c r="F18" s="154"/>
      <c r="G18" s="155">
        <f t="shared" si="0"/>
        <v>0</v>
      </c>
      <c r="H18" s="179"/>
      <c r="O18" s="149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x14ac:dyDescent="0.2">
      <c r="A19" s="150">
        <v>8</v>
      </c>
      <c r="B19" s="151" t="s">
        <v>100</v>
      </c>
      <c r="C19" s="152" t="s">
        <v>101</v>
      </c>
      <c r="D19" s="153" t="s">
        <v>93</v>
      </c>
      <c r="E19" s="154">
        <v>30</v>
      </c>
      <c r="F19" s="154"/>
      <c r="G19" s="155">
        <f t="shared" si="0"/>
        <v>0</v>
      </c>
      <c r="H19" s="178" t="s">
        <v>253</v>
      </c>
      <c r="O19" s="149">
        <v>2</v>
      </c>
      <c r="AA19" s="123">
        <v>12</v>
      </c>
      <c r="AB19" s="123">
        <v>0</v>
      </c>
      <c r="AC19" s="123">
        <v>7</v>
      </c>
      <c r="AZ19" s="123">
        <v>1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x14ac:dyDescent="0.2">
      <c r="A20" s="150">
        <v>9</v>
      </c>
      <c r="B20" s="151" t="s">
        <v>102</v>
      </c>
      <c r="C20" s="152" t="s">
        <v>103</v>
      </c>
      <c r="D20" s="153" t="s">
        <v>93</v>
      </c>
      <c r="E20" s="154">
        <v>300</v>
      </c>
      <c r="F20" s="154"/>
      <c r="G20" s="155">
        <f t="shared" si="0"/>
        <v>0</v>
      </c>
      <c r="H20" s="178" t="s">
        <v>253</v>
      </c>
      <c r="O20" s="149">
        <v>2</v>
      </c>
      <c r="AA20" s="123">
        <v>12</v>
      </c>
      <c r="AB20" s="123">
        <v>0</v>
      </c>
      <c r="AC20" s="123">
        <v>8</v>
      </c>
      <c r="AZ20" s="123">
        <v>1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x14ac:dyDescent="0.2">
      <c r="A21" s="233"/>
      <c r="B21" s="234"/>
      <c r="C21" s="256" t="s">
        <v>406</v>
      </c>
      <c r="D21" s="257"/>
      <c r="E21" s="257"/>
      <c r="F21" s="257"/>
      <c r="G21" s="258"/>
      <c r="H21" s="179"/>
      <c r="O21" s="149">
        <v>3</v>
      </c>
    </row>
    <row r="22" spans="1:104" x14ac:dyDescent="0.2">
      <c r="A22" s="150">
        <v>10</v>
      </c>
      <c r="B22" s="151" t="s">
        <v>104</v>
      </c>
      <c r="C22" s="152" t="s">
        <v>105</v>
      </c>
      <c r="D22" s="153" t="s">
        <v>93</v>
      </c>
      <c r="E22" s="154">
        <v>50</v>
      </c>
      <c r="F22" s="154"/>
      <c r="G22" s="155">
        <f t="shared" si="0"/>
        <v>0</v>
      </c>
      <c r="H22" s="178" t="s">
        <v>253</v>
      </c>
      <c r="O22" s="149">
        <v>2</v>
      </c>
      <c r="AA22" s="123">
        <v>12</v>
      </c>
      <c r="AB22" s="123">
        <v>0</v>
      </c>
      <c r="AC22" s="123">
        <v>9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x14ac:dyDescent="0.2">
      <c r="A23" s="150">
        <v>11</v>
      </c>
      <c r="B23" s="151" t="s">
        <v>110</v>
      </c>
      <c r="C23" s="152" t="s">
        <v>111</v>
      </c>
      <c r="D23" s="153" t="s">
        <v>93</v>
      </c>
      <c r="E23" s="154">
        <v>40</v>
      </c>
      <c r="F23" s="154"/>
      <c r="G23" s="155">
        <f t="shared" si="0"/>
        <v>0</v>
      </c>
      <c r="H23" s="178" t="s">
        <v>253</v>
      </c>
      <c r="O23" s="149">
        <v>2</v>
      </c>
      <c r="AA23" s="123">
        <v>12</v>
      </c>
      <c r="AB23" s="123">
        <v>0</v>
      </c>
      <c r="AC23" s="123">
        <v>10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x14ac:dyDescent="0.2">
      <c r="A24" s="233"/>
      <c r="B24" s="234"/>
      <c r="C24" s="256" t="s">
        <v>396</v>
      </c>
      <c r="D24" s="257"/>
      <c r="E24" s="257"/>
      <c r="F24" s="257"/>
      <c r="G24" s="258"/>
      <c r="H24" s="179"/>
      <c r="O24" s="149">
        <v>3</v>
      </c>
    </row>
    <row r="25" spans="1:104" x14ac:dyDescent="0.2">
      <c r="A25" s="150">
        <v>12</v>
      </c>
      <c r="B25" s="151" t="s">
        <v>112</v>
      </c>
      <c r="C25" s="152" t="s">
        <v>113</v>
      </c>
      <c r="D25" s="153" t="s">
        <v>114</v>
      </c>
      <c r="E25" s="154">
        <v>17.600000000000001</v>
      </c>
      <c r="F25" s="154"/>
      <c r="G25" s="155">
        <f t="shared" si="0"/>
        <v>0</v>
      </c>
      <c r="H25" s="178" t="s">
        <v>253</v>
      </c>
      <c r="O25" s="149">
        <v>2</v>
      </c>
      <c r="AA25" s="123">
        <v>12</v>
      </c>
      <c r="AB25" s="123">
        <v>1</v>
      </c>
      <c r="AC25" s="123">
        <v>11</v>
      </c>
      <c r="AZ25" s="123">
        <v>1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1</v>
      </c>
    </row>
    <row r="26" spans="1:104" x14ac:dyDescent="0.2">
      <c r="A26" s="233"/>
      <c r="B26" s="234"/>
      <c r="C26" s="256" t="s">
        <v>397</v>
      </c>
      <c r="D26" s="257"/>
      <c r="E26" s="257"/>
      <c r="F26" s="257"/>
      <c r="G26" s="258"/>
      <c r="H26" s="179"/>
      <c r="O26" s="149">
        <v>3</v>
      </c>
    </row>
    <row r="27" spans="1:104" x14ac:dyDescent="0.2">
      <c r="A27" s="150">
        <v>13</v>
      </c>
      <c r="B27" s="151" t="s">
        <v>115</v>
      </c>
      <c r="C27" s="152" t="s">
        <v>116</v>
      </c>
      <c r="D27" s="153" t="s">
        <v>114</v>
      </c>
      <c r="E27" s="154">
        <v>70.400000000000006</v>
      </c>
      <c r="F27" s="154"/>
      <c r="G27" s="155">
        <f t="shared" si="0"/>
        <v>0</v>
      </c>
      <c r="H27" s="178" t="s">
        <v>253</v>
      </c>
      <c r="O27" s="149">
        <v>2</v>
      </c>
      <c r="AA27" s="123">
        <v>12</v>
      </c>
      <c r="AB27" s="123">
        <v>1</v>
      </c>
      <c r="AC27" s="123">
        <v>12</v>
      </c>
      <c r="AZ27" s="123">
        <v>1</v>
      </c>
      <c r="BA27" s="123">
        <f t="shared" si="1"/>
        <v>0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1</v>
      </c>
    </row>
    <row r="28" spans="1:104" x14ac:dyDescent="0.2">
      <c r="A28" s="233"/>
      <c r="B28" s="234"/>
      <c r="C28" s="256" t="s">
        <v>398</v>
      </c>
      <c r="D28" s="257"/>
      <c r="E28" s="257"/>
      <c r="F28" s="257"/>
      <c r="G28" s="258"/>
      <c r="H28" s="179"/>
      <c r="O28" s="149">
        <v>3</v>
      </c>
    </row>
    <row r="29" spans="1:104" x14ac:dyDescent="0.2">
      <c r="A29" s="150">
        <v>14</v>
      </c>
      <c r="B29" s="151" t="s">
        <v>363</v>
      </c>
      <c r="C29" s="152" t="s">
        <v>364</v>
      </c>
      <c r="D29" s="153" t="s">
        <v>93</v>
      </c>
      <c r="E29" s="154">
        <v>345</v>
      </c>
      <c r="F29" s="154"/>
      <c r="G29" s="155">
        <f t="shared" ref="G29" si="6">E29*F29</f>
        <v>0</v>
      </c>
      <c r="H29" s="178" t="s">
        <v>253</v>
      </c>
      <c r="O29" s="149">
        <v>2</v>
      </c>
      <c r="AA29" s="123">
        <v>12</v>
      </c>
      <c r="AB29" s="123">
        <v>0</v>
      </c>
      <c r="AC29" s="123">
        <v>22</v>
      </c>
      <c r="AZ29" s="123">
        <v>1</v>
      </c>
      <c r="BA29" s="123">
        <f t="shared" ref="BA29" si="7">IF(AZ29=1,G29,0)</f>
        <v>0</v>
      </c>
      <c r="BB29" s="123">
        <f t="shared" ref="BB29" si="8">IF(AZ29=2,G29,0)</f>
        <v>0</v>
      </c>
      <c r="BC29" s="123">
        <f t="shared" ref="BC29" si="9">IF(AZ29=3,G29,0)</f>
        <v>0</v>
      </c>
      <c r="BD29" s="123">
        <f t="shared" ref="BD29" si="10">IF(AZ29=4,G29,0)</f>
        <v>0</v>
      </c>
      <c r="BE29" s="123">
        <f t="shared" ref="BE29" si="11">IF(AZ29=5,G29,0)</f>
        <v>0</v>
      </c>
      <c r="CZ29" s="123">
        <v>0</v>
      </c>
    </row>
    <row r="30" spans="1:104" x14ac:dyDescent="0.2">
      <c r="A30" s="233"/>
      <c r="B30" s="234"/>
      <c r="C30" s="256" t="s">
        <v>365</v>
      </c>
      <c r="D30" s="257"/>
      <c r="E30" s="257"/>
      <c r="F30" s="257"/>
      <c r="G30" s="258"/>
      <c r="H30" s="179"/>
      <c r="O30" s="149">
        <v>3</v>
      </c>
    </row>
    <row r="31" spans="1:104" x14ac:dyDescent="0.2">
      <c r="A31" s="233"/>
      <c r="B31" s="234"/>
      <c r="C31" s="256" t="s">
        <v>375</v>
      </c>
      <c r="D31" s="257"/>
      <c r="E31" s="257"/>
      <c r="F31" s="257"/>
      <c r="G31" s="258"/>
      <c r="H31" s="179"/>
      <c r="O31" s="149">
        <v>3</v>
      </c>
    </row>
    <row r="32" spans="1:104" x14ac:dyDescent="0.2">
      <c r="A32" s="150">
        <v>15</v>
      </c>
      <c r="B32" s="151" t="s">
        <v>117</v>
      </c>
      <c r="C32" s="152" t="s">
        <v>118</v>
      </c>
      <c r="D32" s="153" t="s">
        <v>93</v>
      </c>
      <c r="E32" s="154">
        <v>345</v>
      </c>
      <c r="F32" s="154"/>
      <c r="G32" s="155">
        <f t="shared" ref="G32:G34" si="12">E32*F32</f>
        <v>0</v>
      </c>
      <c r="H32" s="178" t="s">
        <v>253</v>
      </c>
      <c r="O32" s="149">
        <v>2</v>
      </c>
      <c r="AA32" s="123">
        <v>12</v>
      </c>
      <c r="AB32" s="123">
        <v>0</v>
      </c>
      <c r="AC32" s="123">
        <v>23</v>
      </c>
      <c r="AZ32" s="123">
        <v>1</v>
      </c>
      <c r="BA32" s="123">
        <f t="shared" ref="BA32:BA34" si="13">IF(AZ32=1,G32,0)</f>
        <v>0</v>
      </c>
      <c r="BB32" s="123">
        <f t="shared" ref="BB32:BB34" si="14">IF(AZ32=2,G32,0)</f>
        <v>0</v>
      </c>
      <c r="BC32" s="123">
        <f t="shared" ref="BC32:BC34" si="15">IF(AZ32=3,G32,0)</f>
        <v>0</v>
      </c>
      <c r="BD32" s="123">
        <f t="shared" ref="BD32:BD34" si="16">IF(AZ32=4,G32,0)</f>
        <v>0</v>
      </c>
      <c r="BE32" s="123">
        <f t="shared" ref="BE32:BE34" si="17">IF(AZ32=5,G32,0)</f>
        <v>0</v>
      </c>
      <c r="CZ32" s="123">
        <v>0</v>
      </c>
    </row>
    <row r="33" spans="1:104" x14ac:dyDescent="0.2">
      <c r="A33" s="150">
        <v>16</v>
      </c>
      <c r="B33" s="151" t="s">
        <v>367</v>
      </c>
      <c r="C33" s="152" t="s">
        <v>366</v>
      </c>
      <c r="D33" s="153" t="s">
        <v>93</v>
      </c>
      <c r="E33" s="154">
        <v>345</v>
      </c>
      <c r="F33" s="154"/>
      <c r="G33" s="155">
        <f t="shared" si="12"/>
        <v>0</v>
      </c>
      <c r="H33" s="178"/>
      <c r="O33" s="149">
        <v>2</v>
      </c>
      <c r="AA33" s="123">
        <v>12</v>
      </c>
      <c r="AB33" s="123">
        <v>0</v>
      </c>
      <c r="AC33" s="123">
        <v>24</v>
      </c>
      <c r="AZ33" s="123">
        <v>1</v>
      </c>
      <c r="BA33" s="123">
        <f t="shared" si="13"/>
        <v>0</v>
      </c>
      <c r="BB33" s="123">
        <f t="shared" si="14"/>
        <v>0</v>
      </c>
      <c r="BC33" s="123">
        <f t="shared" si="15"/>
        <v>0</v>
      </c>
      <c r="BD33" s="123">
        <f t="shared" si="16"/>
        <v>0</v>
      </c>
      <c r="BE33" s="123">
        <f t="shared" si="17"/>
        <v>0</v>
      </c>
      <c r="CZ33" s="123">
        <v>0</v>
      </c>
    </row>
    <row r="34" spans="1:104" x14ac:dyDescent="0.2">
      <c r="A34" s="150">
        <v>17</v>
      </c>
      <c r="B34" s="151" t="s">
        <v>363</v>
      </c>
      <c r="C34" s="152" t="s">
        <v>364</v>
      </c>
      <c r="D34" s="153" t="s">
        <v>93</v>
      </c>
      <c r="E34" s="154">
        <v>345</v>
      </c>
      <c r="F34" s="154"/>
      <c r="G34" s="155">
        <f t="shared" si="12"/>
        <v>0</v>
      </c>
      <c r="H34" s="178" t="s">
        <v>253</v>
      </c>
      <c r="O34" s="149">
        <v>2</v>
      </c>
      <c r="AA34" s="123">
        <v>12</v>
      </c>
      <c r="AB34" s="123">
        <v>0</v>
      </c>
      <c r="AC34" s="123">
        <v>22</v>
      </c>
      <c r="AZ34" s="123">
        <v>1</v>
      </c>
      <c r="BA34" s="123">
        <f t="shared" si="13"/>
        <v>0</v>
      </c>
      <c r="BB34" s="123">
        <f t="shared" si="14"/>
        <v>0</v>
      </c>
      <c r="BC34" s="123">
        <f t="shared" si="15"/>
        <v>0</v>
      </c>
      <c r="BD34" s="123">
        <f t="shared" si="16"/>
        <v>0</v>
      </c>
      <c r="BE34" s="123">
        <f t="shared" si="17"/>
        <v>0</v>
      </c>
      <c r="CZ34" s="123">
        <v>0</v>
      </c>
    </row>
    <row r="35" spans="1:104" x14ac:dyDescent="0.2">
      <c r="A35" s="233"/>
      <c r="B35" s="234"/>
      <c r="C35" s="256" t="s">
        <v>368</v>
      </c>
      <c r="D35" s="257"/>
      <c r="E35" s="257"/>
      <c r="F35" s="257"/>
      <c r="G35" s="258"/>
      <c r="H35" s="179"/>
      <c r="O35" s="149">
        <v>3</v>
      </c>
    </row>
    <row r="36" spans="1:104" ht="22.5" x14ac:dyDescent="0.2">
      <c r="A36" s="150">
        <v>18</v>
      </c>
      <c r="B36" s="151" t="s">
        <v>369</v>
      </c>
      <c r="C36" s="152" t="s">
        <v>370</v>
      </c>
      <c r="D36" s="153" t="s">
        <v>93</v>
      </c>
      <c r="E36" s="154">
        <v>345</v>
      </c>
      <c r="F36" s="154"/>
      <c r="G36" s="155">
        <f t="shared" ref="G36" si="18">E36*F36</f>
        <v>0</v>
      </c>
      <c r="H36" s="178" t="s">
        <v>253</v>
      </c>
      <c r="O36" s="149">
        <v>2</v>
      </c>
      <c r="AA36" s="123">
        <v>12</v>
      </c>
      <c r="AB36" s="123">
        <v>0</v>
      </c>
      <c r="AC36" s="123">
        <v>22</v>
      </c>
      <c r="AZ36" s="123">
        <v>1</v>
      </c>
      <c r="BA36" s="123">
        <f t="shared" ref="BA36" si="19">IF(AZ36=1,G36,0)</f>
        <v>0</v>
      </c>
      <c r="BB36" s="123">
        <f t="shared" ref="BB36" si="20">IF(AZ36=2,G36,0)</f>
        <v>0</v>
      </c>
      <c r="BC36" s="123">
        <f t="shared" ref="BC36" si="21">IF(AZ36=3,G36,0)</f>
        <v>0</v>
      </c>
      <c r="BD36" s="123">
        <f t="shared" ref="BD36" si="22">IF(AZ36=4,G36,0)</f>
        <v>0</v>
      </c>
      <c r="BE36" s="123">
        <f t="shared" ref="BE36" si="23">IF(AZ36=5,G36,0)</f>
        <v>0</v>
      </c>
      <c r="CZ36" s="123">
        <v>0</v>
      </c>
    </row>
    <row r="37" spans="1:104" x14ac:dyDescent="0.2">
      <c r="A37" s="233"/>
      <c r="B37" s="234"/>
      <c r="C37" s="256" t="s">
        <v>374</v>
      </c>
      <c r="D37" s="257"/>
      <c r="E37" s="257"/>
      <c r="F37" s="257"/>
      <c r="G37" s="258"/>
      <c r="H37" s="179"/>
      <c r="O37" s="149">
        <v>3</v>
      </c>
    </row>
    <row r="38" spans="1:104" x14ac:dyDescent="0.2">
      <c r="A38" s="150">
        <v>19</v>
      </c>
      <c r="B38" s="151" t="s">
        <v>119</v>
      </c>
      <c r="C38" s="152" t="s">
        <v>120</v>
      </c>
      <c r="D38" s="153" t="s">
        <v>77</v>
      </c>
      <c r="E38" s="154">
        <v>1550</v>
      </c>
      <c r="F38" s="154"/>
      <c r="G38" s="155">
        <f t="shared" si="0"/>
        <v>0</v>
      </c>
      <c r="H38" s="178" t="s">
        <v>253</v>
      </c>
      <c r="O38" s="149">
        <v>2</v>
      </c>
      <c r="AA38" s="123">
        <v>12</v>
      </c>
      <c r="AB38" s="123">
        <v>0</v>
      </c>
      <c r="AC38" s="123">
        <v>16</v>
      </c>
      <c r="AZ38" s="123">
        <v>1</v>
      </c>
      <c r="BA38" s="123">
        <f t="shared" si="1"/>
        <v>0</v>
      </c>
      <c r="BB38" s="123">
        <f t="shared" si="2"/>
        <v>0</v>
      </c>
      <c r="BC38" s="123">
        <f t="shared" si="3"/>
        <v>0</v>
      </c>
      <c r="BD38" s="123">
        <f t="shared" si="4"/>
        <v>0</v>
      </c>
      <c r="BE38" s="123">
        <f t="shared" si="5"/>
        <v>0</v>
      </c>
      <c r="CZ38" s="123">
        <v>0</v>
      </c>
    </row>
    <row r="39" spans="1:104" x14ac:dyDescent="0.2">
      <c r="A39" s="233"/>
      <c r="B39" s="234"/>
      <c r="C39" s="256" t="s">
        <v>372</v>
      </c>
      <c r="D39" s="257"/>
      <c r="E39" s="257"/>
      <c r="F39" s="257"/>
      <c r="G39" s="258"/>
      <c r="H39" s="179"/>
      <c r="O39" s="149">
        <v>3</v>
      </c>
    </row>
    <row r="40" spans="1:104" x14ac:dyDescent="0.2">
      <c r="A40" s="150">
        <v>20</v>
      </c>
      <c r="B40" s="151" t="s">
        <v>293</v>
      </c>
      <c r="C40" s="152" t="s">
        <v>294</v>
      </c>
      <c r="D40" s="153" t="s">
        <v>93</v>
      </c>
      <c r="E40" s="154">
        <v>542</v>
      </c>
      <c r="F40" s="154"/>
      <c r="G40" s="155">
        <f t="shared" si="0"/>
        <v>0</v>
      </c>
      <c r="H40" s="178" t="s">
        <v>253</v>
      </c>
      <c r="O40" s="149">
        <v>2</v>
      </c>
      <c r="AA40" s="123">
        <v>12</v>
      </c>
      <c r="AB40" s="123">
        <v>0</v>
      </c>
      <c r="AC40" s="123">
        <v>17</v>
      </c>
      <c r="AZ40" s="123">
        <v>1</v>
      </c>
      <c r="BA40" s="123">
        <f t="shared" si="1"/>
        <v>0</v>
      </c>
      <c r="BB40" s="123">
        <f t="shared" si="2"/>
        <v>0</v>
      </c>
      <c r="BC40" s="123">
        <f t="shared" si="3"/>
        <v>0</v>
      </c>
      <c r="BD40" s="123">
        <f t="shared" si="4"/>
        <v>0</v>
      </c>
      <c r="BE40" s="123">
        <f t="shared" si="5"/>
        <v>0</v>
      </c>
      <c r="CZ40" s="123">
        <v>0</v>
      </c>
    </row>
    <row r="41" spans="1:104" x14ac:dyDescent="0.2">
      <c r="A41" s="150">
        <v>21</v>
      </c>
      <c r="B41" s="151" t="s">
        <v>295</v>
      </c>
      <c r="C41" s="152" t="s">
        <v>296</v>
      </c>
      <c r="D41" s="153" t="s">
        <v>77</v>
      </c>
      <c r="E41" s="154">
        <v>1000</v>
      </c>
      <c r="F41" s="154"/>
      <c r="G41" s="155">
        <f t="shared" si="0"/>
        <v>0</v>
      </c>
      <c r="H41" s="178" t="s">
        <v>253</v>
      </c>
      <c r="O41" s="149">
        <v>2</v>
      </c>
      <c r="AA41" s="123">
        <v>12</v>
      </c>
      <c r="AB41" s="123">
        <v>0</v>
      </c>
      <c r="AC41" s="123">
        <v>18</v>
      </c>
      <c r="AZ41" s="123">
        <v>1</v>
      </c>
      <c r="BA41" s="123">
        <f t="shared" si="1"/>
        <v>0</v>
      </c>
      <c r="BB41" s="123">
        <f t="shared" si="2"/>
        <v>0</v>
      </c>
      <c r="BC41" s="123">
        <f t="shared" si="3"/>
        <v>0</v>
      </c>
      <c r="BD41" s="123">
        <f t="shared" si="4"/>
        <v>0</v>
      </c>
      <c r="BE41" s="123">
        <f t="shared" si="5"/>
        <v>0</v>
      </c>
      <c r="CZ41" s="123">
        <v>0</v>
      </c>
    </row>
    <row r="42" spans="1:104" x14ac:dyDescent="0.2">
      <c r="A42" s="150">
        <v>22</v>
      </c>
      <c r="B42" s="151" t="s">
        <v>297</v>
      </c>
      <c r="C42" s="152" t="s">
        <v>298</v>
      </c>
      <c r="D42" s="153" t="s">
        <v>77</v>
      </c>
      <c r="E42" s="154">
        <v>550</v>
      </c>
      <c r="F42" s="154"/>
      <c r="G42" s="155">
        <f t="shared" si="0"/>
        <v>0</v>
      </c>
      <c r="H42" s="178" t="s">
        <v>253</v>
      </c>
      <c r="O42" s="149">
        <v>2</v>
      </c>
      <c r="AA42" s="123">
        <v>12</v>
      </c>
      <c r="AB42" s="123">
        <v>0</v>
      </c>
      <c r="AC42" s="123">
        <v>19</v>
      </c>
      <c r="AZ42" s="123">
        <v>1</v>
      </c>
      <c r="BA42" s="123">
        <f t="shared" si="1"/>
        <v>0</v>
      </c>
      <c r="BB42" s="123">
        <f t="shared" si="2"/>
        <v>0</v>
      </c>
      <c r="BC42" s="123">
        <f t="shared" si="3"/>
        <v>0</v>
      </c>
      <c r="BD42" s="123">
        <f t="shared" si="4"/>
        <v>0</v>
      </c>
      <c r="BE42" s="123">
        <f t="shared" si="5"/>
        <v>0</v>
      </c>
      <c r="CZ42" s="123">
        <v>0</v>
      </c>
    </row>
    <row r="43" spans="1:104" x14ac:dyDescent="0.2">
      <c r="A43" s="150">
        <v>23</v>
      </c>
      <c r="B43" s="151" t="s">
        <v>299</v>
      </c>
      <c r="C43" s="152" t="s">
        <v>300</v>
      </c>
      <c r="D43" s="153" t="s">
        <v>77</v>
      </c>
      <c r="E43" s="154">
        <v>1000</v>
      </c>
      <c r="F43" s="154"/>
      <c r="G43" s="155">
        <f t="shared" si="0"/>
        <v>0</v>
      </c>
      <c r="H43" s="178" t="s">
        <v>253</v>
      </c>
      <c r="O43" s="149">
        <v>2</v>
      </c>
      <c r="AA43" s="123">
        <v>12</v>
      </c>
      <c r="AB43" s="123">
        <v>0</v>
      </c>
      <c r="AC43" s="123">
        <v>20</v>
      </c>
      <c r="AZ43" s="123">
        <v>1</v>
      </c>
      <c r="BA43" s="123">
        <f t="shared" si="1"/>
        <v>0</v>
      </c>
      <c r="BB43" s="123">
        <f t="shared" si="2"/>
        <v>0</v>
      </c>
      <c r="BC43" s="123">
        <f t="shared" si="3"/>
        <v>0</v>
      </c>
      <c r="BD43" s="123">
        <f t="shared" si="4"/>
        <v>0</v>
      </c>
      <c r="BE43" s="123">
        <f t="shared" si="5"/>
        <v>0</v>
      </c>
      <c r="CZ43" s="123">
        <v>0</v>
      </c>
    </row>
    <row r="44" spans="1:104" x14ac:dyDescent="0.2">
      <c r="A44" s="233"/>
      <c r="B44" s="234"/>
      <c r="C44" s="256" t="s">
        <v>372</v>
      </c>
      <c r="D44" s="257"/>
      <c r="E44" s="257"/>
      <c r="F44" s="257"/>
      <c r="G44" s="258"/>
      <c r="H44" s="179"/>
      <c r="O44" s="149">
        <v>3</v>
      </c>
    </row>
    <row r="45" spans="1:104" x14ac:dyDescent="0.2">
      <c r="A45" s="150">
        <v>24</v>
      </c>
      <c r="B45" s="151" t="s">
        <v>301</v>
      </c>
      <c r="C45" s="152" t="s">
        <v>302</v>
      </c>
      <c r="D45" s="153" t="s">
        <v>77</v>
      </c>
      <c r="E45" s="154">
        <v>550</v>
      </c>
      <c r="F45" s="154"/>
      <c r="G45" s="155">
        <f t="shared" si="0"/>
        <v>0</v>
      </c>
      <c r="H45" s="178" t="s">
        <v>253</v>
      </c>
      <c r="O45" s="149">
        <v>2</v>
      </c>
      <c r="AA45" s="123">
        <v>12</v>
      </c>
      <c r="AB45" s="123">
        <v>0</v>
      </c>
      <c r="AC45" s="123">
        <v>21</v>
      </c>
      <c r="AZ45" s="123">
        <v>1</v>
      </c>
      <c r="BA45" s="123">
        <f t="shared" si="1"/>
        <v>0</v>
      </c>
      <c r="BB45" s="123">
        <f t="shared" si="2"/>
        <v>0</v>
      </c>
      <c r="BC45" s="123">
        <f t="shared" si="3"/>
        <v>0</v>
      </c>
      <c r="BD45" s="123">
        <f t="shared" si="4"/>
        <v>0</v>
      </c>
      <c r="BE45" s="123">
        <f t="shared" si="5"/>
        <v>0</v>
      </c>
      <c r="CZ45" s="123">
        <v>0</v>
      </c>
    </row>
    <row r="46" spans="1:104" x14ac:dyDescent="0.2">
      <c r="A46" s="233"/>
      <c r="B46" s="234"/>
      <c r="C46" s="256" t="s">
        <v>372</v>
      </c>
      <c r="D46" s="257"/>
      <c r="E46" s="257"/>
      <c r="F46" s="257"/>
      <c r="G46" s="258"/>
      <c r="H46" s="179"/>
      <c r="O46" s="149">
        <v>3</v>
      </c>
    </row>
    <row r="47" spans="1:104" x14ac:dyDescent="0.2">
      <c r="A47" s="150">
        <v>25</v>
      </c>
      <c r="B47" s="151" t="s">
        <v>303</v>
      </c>
      <c r="C47" s="152" t="s">
        <v>304</v>
      </c>
      <c r="D47" s="153" t="s">
        <v>251</v>
      </c>
      <c r="E47" s="154">
        <v>40</v>
      </c>
      <c r="F47" s="154"/>
      <c r="G47" s="155">
        <f t="shared" si="0"/>
        <v>0</v>
      </c>
      <c r="H47" s="178" t="s">
        <v>253</v>
      </c>
      <c r="O47" s="149">
        <v>2</v>
      </c>
      <c r="AA47" s="123">
        <v>12</v>
      </c>
      <c r="AB47" s="123">
        <v>1</v>
      </c>
      <c r="AC47" s="123">
        <v>22</v>
      </c>
      <c r="AZ47" s="123">
        <v>1</v>
      </c>
      <c r="BA47" s="123">
        <f t="shared" si="1"/>
        <v>0</v>
      </c>
      <c r="BB47" s="123">
        <f t="shared" si="2"/>
        <v>0</v>
      </c>
      <c r="BC47" s="123">
        <f t="shared" si="3"/>
        <v>0</v>
      </c>
      <c r="BD47" s="123">
        <f t="shared" si="4"/>
        <v>0</v>
      </c>
      <c r="BE47" s="123">
        <f t="shared" si="5"/>
        <v>0</v>
      </c>
      <c r="CZ47" s="123">
        <v>1E-3</v>
      </c>
    </row>
    <row r="48" spans="1:104" x14ac:dyDescent="0.2">
      <c r="A48" s="233"/>
      <c r="B48" s="234"/>
      <c r="C48" s="256" t="s">
        <v>399</v>
      </c>
      <c r="D48" s="257"/>
      <c r="E48" s="257"/>
      <c r="F48" s="257"/>
      <c r="G48" s="258"/>
      <c r="H48" s="179"/>
      <c r="O48" s="149">
        <v>3</v>
      </c>
    </row>
    <row r="49" spans="1:104" x14ac:dyDescent="0.2">
      <c r="A49" s="150">
        <v>26</v>
      </c>
      <c r="B49" s="151" t="s">
        <v>305</v>
      </c>
      <c r="C49" s="152" t="s">
        <v>306</v>
      </c>
      <c r="D49" s="153" t="s">
        <v>72</v>
      </c>
      <c r="E49" s="154">
        <v>80</v>
      </c>
      <c r="F49" s="154"/>
      <c r="G49" s="155">
        <f t="shared" si="0"/>
        <v>0</v>
      </c>
      <c r="H49" s="178" t="s">
        <v>253</v>
      </c>
      <c r="O49" s="149">
        <v>2</v>
      </c>
      <c r="AA49" s="123">
        <v>12</v>
      </c>
      <c r="AB49" s="123">
        <v>0</v>
      </c>
      <c r="AC49" s="123">
        <v>23</v>
      </c>
      <c r="AZ49" s="123">
        <v>1</v>
      </c>
      <c r="BA49" s="123">
        <f t="shared" si="1"/>
        <v>0</v>
      </c>
      <c r="BB49" s="123">
        <f t="shared" si="2"/>
        <v>0</v>
      </c>
      <c r="BC49" s="123">
        <f t="shared" si="3"/>
        <v>0</v>
      </c>
      <c r="BD49" s="123">
        <f t="shared" si="4"/>
        <v>0</v>
      </c>
      <c r="BE49" s="123">
        <f t="shared" si="5"/>
        <v>0</v>
      </c>
      <c r="CZ49" s="123">
        <v>0</v>
      </c>
    </row>
    <row r="50" spans="1:104" x14ac:dyDescent="0.2">
      <c r="A50" s="233"/>
      <c r="B50" s="234"/>
      <c r="C50" s="256" t="s">
        <v>371</v>
      </c>
      <c r="D50" s="257"/>
      <c r="E50" s="257"/>
      <c r="F50" s="257"/>
      <c r="G50" s="258"/>
      <c r="H50" s="179"/>
      <c r="O50" s="149">
        <v>3</v>
      </c>
    </row>
    <row r="51" spans="1:104" x14ac:dyDescent="0.2">
      <c r="A51" s="150">
        <v>27</v>
      </c>
      <c r="B51" s="151" t="s">
        <v>307</v>
      </c>
      <c r="C51" s="152" t="s">
        <v>308</v>
      </c>
      <c r="D51" s="153" t="s">
        <v>72</v>
      </c>
      <c r="E51" s="154">
        <v>80</v>
      </c>
      <c r="F51" s="154"/>
      <c r="G51" s="155">
        <f t="shared" si="0"/>
        <v>0</v>
      </c>
      <c r="H51" s="178" t="s">
        <v>253</v>
      </c>
      <c r="O51" s="149">
        <v>2</v>
      </c>
      <c r="AA51" s="123">
        <v>12</v>
      </c>
      <c r="AB51" s="123">
        <v>0</v>
      </c>
      <c r="AC51" s="123">
        <v>24</v>
      </c>
      <c r="AZ51" s="123">
        <v>1</v>
      </c>
      <c r="BA51" s="123">
        <f t="shared" si="1"/>
        <v>0</v>
      </c>
      <c r="BB51" s="123">
        <f t="shared" si="2"/>
        <v>0</v>
      </c>
      <c r="BC51" s="123">
        <f t="shared" si="3"/>
        <v>0</v>
      </c>
      <c r="BD51" s="123">
        <f t="shared" si="4"/>
        <v>0</v>
      </c>
      <c r="BE51" s="123">
        <f t="shared" si="5"/>
        <v>0</v>
      </c>
      <c r="CZ51" s="123">
        <v>0</v>
      </c>
    </row>
    <row r="52" spans="1:104" x14ac:dyDescent="0.2">
      <c r="A52" s="150">
        <v>28</v>
      </c>
      <c r="B52" s="151" t="s">
        <v>309</v>
      </c>
      <c r="C52" s="152" t="s">
        <v>310</v>
      </c>
      <c r="D52" s="153" t="s">
        <v>72</v>
      </c>
      <c r="E52" s="154">
        <v>57</v>
      </c>
      <c r="F52" s="154"/>
      <c r="G52" s="155">
        <f t="shared" si="0"/>
        <v>0</v>
      </c>
      <c r="H52" s="178" t="s">
        <v>253</v>
      </c>
      <c r="O52" s="149">
        <v>2</v>
      </c>
      <c r="AA52" s="123">
        <v>12</v>
      </c>
      <c r="AB52" s="123">
        <v>1</v>
      </c>
      <c r="AC52" s="123">
        <v>25</v>
      </c>
      <c r="AZ52" s="123">
        <v>1</v>
      </c>
      <c r="BA52" s="123">
        <f t="shared" si="1"/>
        <v>0</v>
      </c>
      <c r="BB52" s="123">
        <f t="shared" si="2"/>
        <v>0</v>
      </c>
      <c r="BC52" s="123">
        <f t="shared" si="3"/>
        <v>0</v>
      </c>
      <c r="BD52" s="123">
        <f t="shared" si="4"/>
        <v>0</v>
      </c>
      <c r="BE52" s="123">
        <f t="shared" si="5"/>
        <v>0</v>
      </c>
      <c r="CZ52" s="123">
        <v>5.4999999999999997E-3</v>
      </c>
    </row>
    <row r="53" spans="1:104" ht="22.5" x14ac:dyDescent="0.2">
      <c r="A53" s="150">
        <v>29</v>
      </c>
      <c r="B53" s="151" t="s">
        <v>311</v>
      </c>
      <c r="C53" s="152" t="s">
        <v>312</v>
      </c>
      <c r="D53" s="153" t="s">
        <v>72</v>
      </c>
      <c r="E53" s="154">
        <v>17</v>
      </c>
      <c r="F53" s="154"/>
      <c r="G53" s="155">
        <f t="shared" si="0"/>
        <v>0</v>
      </c>
      <c r="H53" s="178" t="s">
        <v>253</v>
      </c>
      <c r="O53" s="149">
        <v>2</v>
      </c>
      <c r="AA53" s="123">
        <v>12</v>
      </c>
      <c r="AB53" s="123">
        <v>1</v>
      </c>
      <c r="AC53" s="123">
        <v>26</v>
      </c>
      <c r="AZ53" s="123">
        <v>1</v>
      </c>
      <c r="BA53" s="123">
        <f t="shared" si="1"/>
        <v>0</v>
      </c>
      <c r="BB53" s="123">
        <f t="shared" si="2"/>
        <v>0</v>
      </c>
      <c r="BC53" s="123">
        <f t="shared" si="3"/>
        <v>0</v>
      </c>
      <c r="BD53" s="123">
        <f t="shared" si="4"/>
        <v>0</v>
      </c>
      <c r="BE53" s="123">
        <f t="shared" si="5"/>
        <v>0</v>
      </c>
      <c r="CZ53" s="123">
        <v>1.2E-2</v>
      </c>
    </row>
    <row r="54" spans="1:104" ht="22.5" x14ac:dyDescent="0.2">
      <c r="A54" s="150">
        <v>30</v>
      </c>
      <c r="B54" s="151" t="s">
        <v>313</v>
      </c>
      <c r="C54" s="152" t="s">
        <v>314</v>
      </c>
      <c r="D54" s="153" t="s">
        <v>72</v>
      </c>
      <c r="E54" s="154">
        <v>6</v>
      </c>
      <c r="F54" s="154"/>
      <c r="G54" s="155">
        <f t="shared" si="0"/>
        <v>0</v>
      </c>
      <c r="H54" s="179"/>
      <c r="O54" s="149">
        <v>2</v>
      </c>
      <c r="AA54" s="123">
        <v>12</v>
      </c>
      <c r="AB54" s="123">
        <v>0</v>
      </c>
      <c r="AC54" s="123">
        <v>27</v>
      </c>
      <c r="AZ54" s="123">
        <v>1</v>
      </c>
      <c r="BA54" s="123">
        <f t="shared" si="1"/>
        <v>0</v>
      </c>
      <c r="BB54" s="123">
        <f t="shared" si="2"/>
        <v>0</v>
      </c>
      <c r="BC54" s="123">
        <f t="shared" si="3"/>
        <v>0</v>
      </c>
      <c r="BD54" s="123">
        <f t="shared" si="4"/>
        <v>0</v>
      </c>
      <c r="BE54" s="123">
        <f t="shared" si="5"/>
        <v>0</v>
      </c>
      <c r="CZ54" s="123">
        <v>0</v>
      </c>
    </row>
    <row r="55" spans="1:104" x14ac:dyDescent="0.2">
      <c r="A55" s="150">
        <v>31</v>
      </c>
      <c r="B55" s="151" t="s">
        <v>315</v>
      </c>
      <c r="C55" s="152" t="s">
        <v>316</v>
      </c>
      <c r="D55" s="153" t="s">
        <v>72</v>
      </c>
      <c r="E55" s="154">
        <v>80</v>
      </c>
      <c r="F55" s="154"/>
      <c r="G55" s="155">
        <f t="shared" si="0"/>
        <v>0</v>
      </c>
      <c r="H55" s="178" t="s">
        <v>253</v>
      </c>
      <c r="O55" s="149">
        <v>2</v>
      </c>
      <c r="AA55" s="123">
        <v>12</v>
      </c>
      <c r="AB55" s="123">
        <v>0</v>
      </c>
      <c r="AC55" s="123">
        <v>28</v>
      </c>
      <c r="AZ55" s="123">
        <v>1</v>
      </c>
      <c r="BA55" s="123">
        <f t="shared" si="1"/>
        <v>0</v>
      </c>
      <c r="BB55" s="123">
        <f t="shared" si="2"/>
        <v>0</v>
      </c>
      <c r="BC55" s="123">
        <f t="shared" si="3"/>
        <v>0</v>
      </c>
      <c r="BD55" s="123">
        <f t="shared" si="4"/>
        <v>0</v>
      </c>
      <c r="BE55" s="123">
        <f t="shared" si="5"/>
        <v>0</v>
      </c>
      <c r="CZ55" s="123">
        <v>1.0000000000000001E-5</v>
      </c>
    </row>
    <row r="56" spans="1:104" x14ac:dyDescent="0.2">
      <c r="A56" s="150">
        <v>32</v>
      </c>
      <c r="B56" s="151" t="s">
        <v>317</v>
      </c>
      <c r="C56" s="152" t="s">
        <v>318</v>
      </c>
      <c r="D56" s="153" t="s">
        <v>72</v>
      </c>
      <c r="E56" s="154">
        <v>80</v>
      </c>
      <c r="F56" s="154"/>
      <c r="G56" s="155">
        <f t="shared" si="0"/>
        <v>0</v>
      </c>
      <c r="H56" s="178" t="s">
        <v>253</v>
      </c>
      <c r="O56" s="149">
        <v>2</v>
      </c>
      <c r="AA56" s="123">
        <v>12</v>
      </c>
      <c r="AB56" s="123">
        <v>0</v>
      </c>
      <c r="AC56" s="123">
        <v>29</v>
      </c>
      <c r="AZ56" s="123">
        <v>1</v>
      </c>
      <c r="BA56" s="123">
        <f t="shared" si="1"/>
        <v>0</v>
      </c>
      <c r="BB56" s="123">
        <f t="shared" si="2"/>
        <v>0</v>
      </c>
      <c r="BC56" s="123">
        <f t="shared" si="3"/>
        <v>0</v>
      </c>
      <c r="BD56" s="123">
        <f t="shared" si="4"/>
        <v>0</v>
      </c>
      <c r="BE56" s="123">
        <f t="shared" si="5"/>
        <v>0</v>
      </c>
      <c r="CZ56" s="123">
        <v>4.4999999999999999E-4</v>
      </c>
    </row>
    <row r="57" spans="1:104" x14ac:dyDescent="0.2">
      <c r="A57" s="150">
        <v>33</v>
      </c>
      <c r="B57" s="151" t="s">
        <v>319</v>
      </c>
      <c r="C57" s="152" t="s">
        <v>320</v>
      </c>
      <c r="D57" s="153" t="s">
        <v>72</v>
      </c>
      <c r="E57" s="154">
        <v>240</v>
      </c>
      <c r="F57" s="154"/>
      <c r="G57" s="155">
        <f t="shared" si="0"/>
        <v>0</v>
      </c>
      <c r="H57" s="178" t="s">
        <v>253</v>
      </c>
      <c r="O57" s="149">
        <v>2</v>
      </c>
      <c r="AA57" s="123">
        <v>12</v>
      </c>
      <c r="AB57" s="123">
        <v>1</v>
      </c>
      <c r="AC57" s="123">
        <v>30</v>
      </c>
      <c r="AZ57" s="123">
        <v>1</v>
      </c>
      <c r="BA57" s="123">
        <f t="shared" si="1"/>
        <v>0</v>
      </c>
      <c r="BB57" s="123">
        <f t="shared" si="2"/>
        <v>0</v>
      </c>
      <c r="BC57" s="123">
        <f t="shared" si="3"/>
        <v>0</v>
      </c>
      <c r="BD57" s="123">
        <f t="shared" si="4"/>
        <v>0</v>
      </c>
      <c r="BE57" s="123">
        <f t="shared" si="5"/>
        <v>0</v>
      </c>
      <c r="CZ57" s="123">
        <v>5.0000000000000001E-3</v>
      </c>
    </row>
    <row r="58" spans="1:104" x14ac:dyDescent="0.2">
      <c r="A58" s="233"/>
      <c r="B58" s="234"/>
      <c r="C58" s="256" t="s">
        <v>400</v>
      </c>
      <c r="D58" s="257"/>
      <c r="E58" s="257"/>
      <c r="F58" s="257"/>
      <c r="G58" s="258"/>
      <c r="H58" s="179"/>
      <c r="O58" s="149">
        <v>3</v>
      </c>
    </row>
    <row r="59" spans="1:104" x14ac:dyDescent="0.2">
      <c r="A59" s="150">
        <v>34</v>
      </c>
      <c r="B59" s="151" t="s">
        <v>321</v>
      </c>
      <c r="C59" s="152" t="s">
        <v>322</v>
      </c>
      <c r="D59" s="153" t="s">
        <v>93</v>
      </c>
      <c r="E59" s="154">
        <v>5</v>
      </c>
      <c r="F59" s="154"/>
      <c r="G59" s="155">
        <f t="shared" si="0"/>
        <v>0</v>
      </c>
      <c r="H59" s="178" t="s">
        <v>253</v>
      </c>
      <c r="O59" s="149">
        <v>2</v>
      </c>
      <c r="AA59" s="123">
        <v>12</v>
      </c>
      <c r="AB59" s="123">
        <v>0</v>
      </c>
      <c r="AC59" s="123">
        <v>31</v>
      </c>
      <c r="AZ59" s="123">
        <v>1</v>
      </c>
      <c r="BA59" s="123">
        <f t="shared" si="1"/>
        <v>0</v>
      </c>
      <c r="BB59" s="123">
        <f t="shared" si="2"/>
        <v>0</v>
      </c>
      <c r="BC59" s="123">
        <f t="shared" si="3"/>
        <v>0</v>
      </c>
      <c r="BD59" s="123">
        <f t="shared" si="4"/>
        <v>0</v>
      </c>
      <c r="BE59" s="123">
        <f t="shared" si="5"/>
        <v>0</v>
      </c>
      <c r="CZ59" s="123">
        <v>0</v>
      </c>
    </row>
    <row r="60" spans="1:104" x14ac:dyDescent="0.2">
      <c r="A60" s="150">
        <v>35</v>
      </c>
      <c r="B60" s="151" t="s">
        <v>323</v>
      </c>
      <c r="C60" s="152" t="s">
        <v>324</v>
      </c>
      <c r="D60" s="153" t="s">
        <v>93</v>
      </c>
      <c r="E60" s="154">
        <v>20</v>
      </c>
      <c r="F60" s="154"/>
      <c r="G60" s="155">
        <f t="shared" si="0"/>
        <v>0</v>
      </c>
      <c r="H60" s="178" t="s">
        <v>253</v>
      </c>
      <c r="O60" s="149">
        <v>2</v>
      </c>
      <c r="AA60" s="123">
        <v>12</v>
      </c>
      <c r="AB60" s="123">
        <v>0</v>
      </c>
      <c r="AC60" s="123">
        <v>32</v>
      </c>
      <c r="AZ60" s="123">
        <v>1</v>
      </c>
      <c r="BA60" s="123">
        <f t="shared" si="1"/>
        <v>0</v>
      </c>
      <c r="BB60" s="123">
        <f t="shared" si="2"/>
        <v>0</v>
      </c>
      <c r="BC60" s="123">
        <f t="shared" si="3"/>
        <v>0</v>
      </c>
      <c r="BD60" s="123">
        <f t="shared" si="4"/>
        <v>0</v>
      </c>
      <c r="BE60" s="123">
        <f t="shared" si="5"/>
        <v>0</v>
      </c>
      <c r="CZ60" s="123">
        <v>0</v>
      </c>
    </row>
    <row r="61" spans="1:104" x14ac:dyDescent="0.2">
      <c r="A61" s="150">
        <v>36</v>
      </c>
      <c r="B61" s="151" t="s">
        <v>325</v>
      </c>
      <c r="C61" s="152" t="s">
        <v>326</v>
      </c>
      <c r="D61" s="153" t="s">
        <v>93</v>
      </c>
      <c r="E61" s="154">
        <v>20</v>
      </c>
      <c r="F61" s="154"/>
      <c r="G61" s="155">
        <f t="shared" si="0"/>
        <v>0</v>
      </c>
      <c r="H61" s="178" t="s">
        <v>253</v>
      </c>
      <c r="O61" s="149">
        <v>2</v>
      </c>
      <c r="AA61" s="123">
        <v>12</v>
      </c>
      <c r="AB61" s="123">
        <v>1</v>
      </c>
      <c r="AC61" s="123">
        <v>33</v>
      </c>
      <c r="AZ61" s="123">
        <v>1</v>
      </c>
      <c r="BA61" s="123">
        <f t="shared" si="1"/>
        <v>0</v>
      </c>
      <c r="BB61" s="123">
        <f t="shared" si="2"/>
        <v>0</v>
      </c>
      <c r="BC61" s="123">
        <f t="shared" si="3"/>
        <v>0</v>
      </c>
      <c r="BD61" s="123">
        <f t="shared" si="4"/>
        <v>0</v>
      </c>
      <c r="BE61" s="123">
        <f t="shared" si="5"/>
        <v>0</v>
      </c>
      <c r="CZ61" s="123">
        <v>0</v>
      </c>
    </row>
    <row r="62" spans="1:104" x14ac:dyDescent="0.2">
      <c r="A62" s="150">
        <v>37</v>
      </c>
      <c r="B62" s="151" t="s">
        <v>327</v>
      </c>
      <c r="C62" s="152" t="s">
        <v>328</v>
      </c>
      <c r="D62" s="153" t="s">
        <v>93</v>
      </c>
      <c r="E62" s="154">
        <v>5</v>
      </c>
      <c r="F62" s="154"/>
      <c r="G62" s="155">
        <f t="shared" si="0"/>
        <v>0</v>
      </c>
      <c r="H62" s="178" t="s">
        <v>253</v>
      </c>
      <c r="O62" s="149">
        <v>2</v>
      </c>
      <c r="AA62" s="123">
        <v>12</v>
      </c>
      <c r="AB62" s="123">
        <v>1</v>
      </c>
      <c r="AC62" s="123">
        <v>34</v>
      </c>
      <c r="AZ62" s="123">
        <v>1</v>
      </c>
      <c r="BA62" s="123">
        <f t="shared" si="1"/>
        <v>0</v>
      </c>
      <c r="BB62" s="123">
        <f t="shared" si="2"/>
        <v>0</v>
      </c>
      <c r="BC62" s="123">
        <f t="shared" si="3"/>
        <v>0</v>
      </c>
      <c r="BD62" s="123">
        <f t="shared" si="4"/>
        <v>0</v>
      </c>
      <c r="BE62" s="123">
        <f t="shared" si="5"/>
        <v>0</v>
      </c>
      <c r="CZ62" s="123">
        <v>0.6</v>
      </c>
    </row>
    <row r="63" spans="1:104" x14ac:dyDescent="0.2">
      <c r="A63" s="156"/>
      <c r="B63" s="157" t="s">
        <v>67</v>
      </c>
      <c r="C63" s="158" t="str">
        <f>CONCATENATE(B7," ",C7)</f>
        <v>1 Zemní práce</v>
      </c>
      <c r="D63" s="156"/>
      <c r="E63" s="159"/>
      <c r="F63" s="159"/>
      <c r="G63" s="160">
        <f>SUM(G7:G62)</f>
        <v>0</v>
      </c>
      <c r="H63" s="181"/>
      <c r="O63" s="149">
        <v>4</v>
      </c>
      <c r="BA63" s="161">
        <f>SUM(BA7:BA62)</f>
        <v>0</v>
      </c>
      <c r="BB63" s="161">
        <f>SUM(BB7:BB62)</f>
        <v>0</v>
      </c>
      <c r="BC63" s="161">
        <f>SUM(BC7:BC62)</f>
        <v>0</v>
      </c>
      <c r="BD63" s="161">
        <f>SUM(BD7:BD62)</f>
        <v>0</v>
      </c>
      <c r="BE63" s="161">
        <f>SUM(BE7:BE62)</f>
        <v>0</v>
      </c>
    </row>
    <row r="64" spans="1:104" x14ac:dyDescent="0.2">
      <c r="A64" s="142" t="s">
        <v>64</v>
      </c>
      <c r="B64" s="143" t="s">
        <v>121</v>
      </c>
      <c r="C64" s="144" t="s">
        <v>122</v>
      </c>
      <c r="D64" s="145"/>
      <c r="E64" s="146"/>
      <c r="F64" s="146"/>
      <c r="G64" s="147"/>
      <c r="H64" s="180"/>
      <c r="I64" s="148"/>
      <c r="O64" s="149">
        <v>1</v>
      </c>
    </row>
    <row r="65" spans="1:104" x14ac:dyDescent="0.2">
      <c r="A65" s="150">
        <v>38</v>
      </c>
      <c r="B65" s="151" t="s">
        <v>123</v>
      </c>
      <c r="C65" s="152" t="s">
        <v>124</v>
      </c>
      <c r="D65" s="153" t="s">
        <v>77</v>
      </c>
      <c r="E65" s="154">
        <v>9</v>
      </c>
      <c r="F65" s="154"/>
      <c r="G65" s="155">
        <f t="shared" ref="G65:G78" si="24">E65*F65</f>
        <v>0</v>
      </c>
      <c r="H65" s="179"/>
      <c r="O65" s="149">
        <v>2</v>
      </c>
      <c r="AA65" s="123">
        <v>12</v>
      </c>
      <c r="AB65" s="123">
        <v>0</v>
      </c>
      <c r="AC65" s="123">
        <v>35</v>
      </c>
      <c r="AZ65" s="123">
        <v>1</v>
      </c>
      <c r="BA65" s="123">
        <f t="shared" ref="BA65:BA78" si="25">IF(AZ65=1,G65,0)</f>
        <v>0</v>
      </c>
      <c r="BB65" s="123">
        <f t="shared" ref="BB65:BB78" si="26">IF(AZ65=2,G65,0)</f>
        <v>0</v>
      </c>
      <c r="BC65" s="123">
        <f t="shared" ref="BC65:BC78" si="27">IF(AZ65=3,G65,0)</f>
        <v>0</v>
      </c>
      <c r="BD65" s="123">
        <f t="shared" ref="BD65:BD78" si="28">IF(AZ65=4,G65,0)</f>
        <v>0</v>
      </c>
      <c r="BE65" s="123">
        <f t="shared" ref="BE65:BE78" si="29">IF(AZ65=5,G65,0)</f>
        <v>0</v>
      </c>
      <c r="CZ65" s="123">
        <v>0.12715000000000001</v>
      </c>
    </row>
    <row r="66" spans="1:104" x14ac:dyDescent="0.2">
      <c r="A66" s="233"/>
      <c r="B66" s="234"/>
      <c r="C66" s="256" t="s">
        <v>372</v>
      </c>
      <c r="D66" s="257"/>
      <c r="E66" s="257"/>
      <c r="F66" s="257"/>
      <c r="G66" s="258"/>
      <c r="H66" s="179"/>
      <c r="O66" s="149">
        <v>3</v>
      </c>
    </row>
    <row r="67" spans="1:104" x14ac:dyDescent="0.2">
      <c r="A67" s="150">
        <v>39</v>
      </c>
      <c r="B67" s="151" t="s">
        <v>125</v>
      </c>
      <c r="C67" s="152" t="s">
        <v>126</v>
      </c>
      <c r="D67" s="153" t="s">
        <v>77</v>
      </c>
      <c r="E67" s="154">
        <v>9</v>
      </c>
      <c r="F67" s="154"/>
      <c r="G67" s="155">
        <f t="shared" si="24"/>
        <v>0</v>
      </c>
      <c r="H67" s="178" t="s">
        <v>253</v>
      </c>
      <c r="O67" s="149">
        <v>2</v>
      </c>
      <c r="AA67" s="123">
        <v>12</v>
      </c>
      <c r="AB67" s="123">
        <v>0</v>
      </c>
      <c r="AC67" s="123">
        <v>36</v>
      </c>
      <c r="AZ67" s="123">
        <v>1</v>
      </c>
      <c r="BA67" s="123">
        <f t="shared" si="25"/>
        <v>0</v>
      </c>
      <c r="BB67" s="123">
        <f t="shared" si="26"/>
        <v>0</v>
      </c>
      <c r="BC67" s="123">
        <f t="shared" si="27"/>
        <v>0</v>
      </c>
      <c r="BD67" s="123">
        <f t="shared" si="28"/>
        <v>0</v>
      </c>
      <c r="BE67" s="123">
        <f t="shared" si="29"/>
        <v>0</v>
      </c>
      <c r="CZ67" s="123">
        <v>7.1000000000000002E-4</v>
      </c>
    </row>
    <row r="68" spans="1:104" x14ac:dyDescent="0.2">
      <c r="A68" s="150">
        <v>40</v>
      </c>
      <c r="B68" s="151" t="s">
        <v>127</v>
      </c>
      <c r="C68" s="152" t="s">
        <v>128</v>
      </c>
      <c r="D68" s="153" t="s">
        <v>77</v>
      </c>
      <c r="E68" s="154">
        <v>9</v>
      </c>
      <c r="F68" s="154"/>
      <c r="G68" s="155">
        <f t="shared" si="24"/>
        <v>0</v>
      </c>
      <c r="H68" s="179"/>
      <c r="O68" s="149">
        <v>2</v>
      </c>
      <c r="AA68" s="123">
        <v>12</v>
      </c>
      <c r="AB68" s="123">
        <v>0</v>
      </c>
      <c r="AC68" s="123">
        <v>37</v>
      </c>
      <c r="AZ68" s="123">
        <v>1</v>
      </c>
      <c r="BA68" s="123">
        <f t="shared" si="25"/>
        <v>0</v>
      </c>
      <c r="BB68" s="123">
        <f t="shared" si="26"/>
        <v>0</v>
      </c>
      <c r="BC68" s="123">
        <f t="shared" si="27"/>
        <v>0</v>
      </c>
      <c r="BD68" s="123">
        <f t="shared" si="28"/>
        <v>0</v>
      </c>
      <c r="BE68" s="123">
        <f t="shared" si="29"/>
        <v>0</v>
      </c>
      <c r="CZ68" s="123">
        <v>0.12966</v>
      </c>
    </row>
    <row r="69" spans="1:104" x14ac:dyDescent="0.2">
      <c r="A69" s="150">
        <v>41</v>
      </c>
      <c r="B69" s="151" t="s">
        <v>129</v>
      </c>
      <c r="C69" s="152" t="s">
        <v>130</v>
      </c>
      <c r="D69" s="153" t="s">
        <v>77</v>
      </c>
      <c r="E69" s="154">
        <v>9</v>
      </c>
      <c r="F69" s="154"/>
      <c r="G69" s="155">
        <f t="shared" si="24"/>
        <v>0</v>
      </c>
      <c r="H69" s="178" t="s">
        <v>253</v>
      </c>
      <c r="O69" s="149">
        <v>2</v>
      </c>
      <c r="AA69" s="123">
        <v>12</v>
      </c>
      <c r="AB69" s="123">
        <v>0</v>
      </c>
      <c r="AC69" s="123">
        <v>38</v>
      </c>
      <c r="AZ69" s="123">
        <v>1</v>
      </c>
      <c r="BA69" s="123">
        <f t="shared" si="25"/>
        <v>0</v>
      </c>
      <c r="BB69" s="123">
        <f t="shared" si="26"/>
        <v>0</v>
      </c>
      <c r="BC69" s="123">
        <f t="shared" si="27"/>
        <v>0</v>
      </c>
      <c r="BD69" s="123">
        <f t="shared" si="28"/>
        <v>0</v>
      </c>
      <c r="BE69" s="123">
        <f t="shared" si="29"/>
        <v>0</v>
      </c>
      <c r="CZ69" s="123">
        <v>6.5199999999999998E-3</v>
      </c>
    </row>
    <row r="70" spans="1:104" x14ac:dyDescent="0.2">
      <c r="A70" s="150">
        <v>42</v>
      </c>
      <c r="B70" s="151" t="s">
        <v>135</v>
      </c>
      <c r="C70" s="152" t="s">
        <v>136</v>
      </c>
      <c r="D70" s="153" t="s">
        <v>77</v>
      </c>
      <c r="E70" s="154">
        <v>107</v>
      </c>
      <c r="F70" s="154"/>
      <c r="G70" s="155">
        <f t="shared" si="24"/>
        <v>0</v>
      </c>
      <c r="H70" s="178" t="s">
        <v>253</v>
      </c>
      <c r="O70" s="149">
        <v>2</v>
      </c>
      <c r="AA70" s="123">
        <v>12</v>
      </c>
      <c r="AB70" s="123">
        <v>0</v>
      </c>
      <c r="AC70" s="123">
        <v>39</v>
      </c>
      <c r="AZ70" s="123">
        <v>1</v>
      </c>
      <c r="BA70" s="123">
        <f t="shared" si="25"/>
        <v>0</v>
      </c>
      <c r="BB70" s="123">
        <f t="shared" si="26"/>
        <v>0</v>
      </c>
      <c r="BC70" s="123">
        <f t="shared" si="27"/>
        <v>0</v>
      </c>
      <c r="BD70" s="123">
        <f t="shared" si="28"/>
        <v>0</v>
      </c>
      <c r="BE70" s="123">
        <f t="shared" si="29"/>
        <v>0</v>
      </c>
      <c r="CZ70" s="123">
        <v>0.12715000000000001</v>
      </c>
    </row>
    <row r="71" spans="1:104" x14ac:dyDescent="0.2">
      <c r="A71" s="233"/>
      <c r="B71" s="234"/>
      <c r="C71" s="256" t="s">
        <v>372</v>
      </c>
      <c r="D71" s="257"/>
      <c r="E71" s="257"/>
      <c r="F71" s="257"/>
      <c r="G71" s="258"/>
      <c r="H71" s="179"/>
      <c r="O71" s="149">
        <v>3</v>
      </c>
    </row>
    <row r="72" spans="1:104" x14ac:dyDescent="0.2">
      <c r="A72" s="150">
        <v>43</v>
      </c>
      <c r="B72" s="151" t="s">
        <v>125</v>
      </c>
      <c r="C72" s="152" t="s">
        <v>126</v>
      </c>
      <c r="D72" s="153" t="s">
        <v>77</v>
      </c>
      <c r="E72" s="154">
        <v>107</v>
      </c>
      <c r="F72" s="154"/>
      <c r="G72" s="155">
        <f t="shared" si="24"/>
        <v>0</v>
      </c>
      <c r="H72" s="178" t="s">
        <v>253</v>
      </c>
      <c r="O72" s="149">
        <v>2</v>
      </c>
      <c r="AA72" s="123">
        <v>12</v>
      </c>
      <c r="AB72" s="123">
        <v>0</v>
      </c>
      <c r="AC72" s="123">
        <v>40</v>
      </c>
      <c r="AZ72" s="123">
        <v>1</v>
      </c>
      <c r="BA72" s="123">
        <f t="shared" si="25"/>
        <v>0</v>
      </c>
      <c r="BB72" s="123">
        <f t="shared" si="26"/>
        <v>0</v>
      </c>
      <c r="BC72" s="123">
        <f t="shared" si="27"/>
        <v>0</v>
      </c>
      <c r="BD72" s="123">
        <f t="shared" si="28"/>
        <v>0</v>
      </c>
      <c r="BE72" s="123">
        <f t="shared" si="29"/>
        <v>0</v>
      </c>
      <c r="CZ72" s="123">
        <v>7.1000000000000002E-4</v>
      </c>
    </row>
    <row r="73" spans="1:104" x14ac:dyDescent="0.2">
      <c r="A73" s="150">
        <v>44</v>
      </c>
      <c r="B73" s="151" t="s">
        <v>127</v>
      </c>
      <c r="C73" s="152" t="s">
        <v>128</v>
      </c>
      <c r="D73" s="153" t="s">
        <v>77</v>
      </c>
      <c r="E73" s="154">
        <v>112</v>
      </c>
      <c r="F73" s="154"/>
      <c r="G73" s="155">
        <f t="shared" si="24"/>
        <v>0</v>
      </c>
      <c r="H73" s="179"/>
      <c r="O73" s="149">
        <v>2</v>
      </c>
      <c r="AA73" s="123">
        <v>12</v>
      </c>
      <c r="AB73" s="123">
        <v>0</v>
      </c>
      <c r="AC73" s="123">
        <v>41</v>
      </c>
      <c r="AZ73" s="123">
        <v>1</v>
      </c>
      <c r="BA73" s="123">
        <f t="shared" si="25"/>
        <v>0</v>
      </c>
      <c r="BB73" s="123">
        <f t="shared" si="26"/>
        <v>0</v>
      </c>
      <c r="BC73" s="123">
        <f t="shared" si="27"/>
        <v>0</v>
      </c>
      <c r="BD73" s="123">
        <f t="shared" si="28"/>
        <v>0</v>
      </c>
      <c r="BE73" s="123">
        <f t="shared" si="29"/>
        <v>0</v>
      </c>
      <c r="CZ73" s="123">
        <v>0.12966</v>
      </c>
    </row>
    <row r="74" spans="1:104" x14ac:dyDescent="0.2">
      <c r="A74" s="150">
        <v>45</v>
      </c>
      <c r="B74" s="151" t="s">
        <v>129</v>
      </c>
      <c r="C74" s="152" t="s">
        <v>130</v>
      </c>
      <c r="D74" s="153" t="s">
        <v>77</v>
      </c>
      <c r="E74" s="154">
        <v>112</v>
      </c>
      <c r="F74" s="154"/>
      <c r="G74" s="155">
        <f t="shared" si="24"/>
        <v>0</v>
      </c>
      <c r="H74" s="178" t="s">
        <v>253</v>
      </c>
      <c r="O74" s="149">
        <v>2</v>
      </c>
      <c r="AA74" s="123">
        <v>12</v>
      </c>
      <c r="AB74" s="123">
        <v>0</v>
      </c>
      <c r="AC74" s="123">
        <v>42</v>
      </c>
      <c r="AZ74" s="123">
        <v>1</v>
      </c>
      <c r="BA74" s="123">
        <f t="shared" si="25"/>
        <v>0</v>
      </c>
      <c r="BB74" s="123">
        <f t="shared" si="26"/>
        <v>0</v>
      </c>
      <c r="BC74" s="123">
        <f t="shared" si="27"/>
        <v>0</v>
      </c>
      <c r="BD74" s="123">
        <f t="shared" si="28"/>
        <v>0</v>
      </c>
      <c r="BE74" s="123">
        <f t="shared" si="29"/>
        <v>0</v>
      </c>
      <c r="CZ74" s="123">
        <v>6.5199999999999998E-3</v>
      </c>
    </row>
    <row r="75" spans="1:104" x14ac:dyDescent="0.2">
      <c r="A75" s="150">
        <v>46</v>
      </c>
      <c r="B75" s="151" t="s">
        <v>137</v>
      </c>
      <c r="C75" s="152" t="s">
        <v>138</v>
      </c>
      <c r="D75" s="153" t="s">
        <v>77</v>
      </c>
      <c r="E75" s="154">
        <v>123</v>
      </c>
      <c r="F75" s="154"/>
      <c r="G75" s="155">
        <f t="shared" si="24"/>
        <v>0</v>
      </c>
      <c r="H75" s="178" t="s">
        <v>253</v>
      </c>
      <c r="O75" s="149">
        <v>2</v>
      </c>
      <c r="AA75" s="123">
        <v>12</v>
      </c>
      <c r="AB75" s="123">
        <v>0</v>
      </c>
      <c r="AC75" s="123">
        <v>43</v>
      </c>
      <c r="AZ75" s="123">
        <v>1</v>
      </c>
      <c r="BA75" s="123">
        <f t="shared" si="25"/>
        <v>0</v>
      </c>
      <c r="BB75" s="123">
        <f t="shared" si="26"/>
        <v>0</v>
      </c>
      <c r="BC75" s="123">
        <f t="shared" si="27"/>
        <v>0</v>
      </c>
      <c r="BD75" s="123">
        <f t="shared" si="28"/>
        <v>0</v>
      </c>
      <c r="BE75" s="123">
        <f t="shared" si="29"/>
        <v>0</v>
      </c>
      <c r="CZ75" s="123">
        <v>0.30651</v>
      </c>
    </row>
    <row r="76" spans="1:104" ht="22.5" x14ac:dyDescent="0.2">
      <c r="A76" s="150">
        <v>47</v>
      </c>
      <c r="B76" s="151" t="s">
        <v>133</v>
      </c>
      <c r="C76" s="152" t="s">
        <v>134</v>
      </c>
      <c r="D76" s="153" t="s">
        <v>77</v>
      </c>
      <c r="E76" s="154">
        <v>136</v>
      </c>
      <c r="F76" s="154"/>
      <c r="G76" s="155">
        <f t="shared" si="24"/>
        <v>0</v>
      </c>
      <c r="H76" s="178" t="s">
        <v>253</v>
      </c>
      <c r="O76" s="149">
        <v>2</v>
      </c>
      <c r="AA76" s="123">
        <v>12</v>
      </c>
      <c r="AB76" s="123">
        <v>0</v>
      </c>
      <c r="AC76" s="123">
        <v>44</v>
      </c>
      <c r="AZ76" s="123">
        <v>1</v>
      </c>
      <c r="BA76" s="123">
        <f t="shared" si="25"/>
        <v>0</v>
      </c>
      <c r="BB76" s="123">
        <f t="shared" si="26"/>
        <v>0</v>
      </c>
      <c r="BC76" s="123">
        <f t="shared" si="27"/>
        <v>0</v>
      </c>
      <c r="BD76" s="123">
        <f t="shared" si="28"/>
        <v>0</v>
      </c>
      <c r="BE76" s="123">
        <f t="shared" si="29"/>
        <v>0</v>
      </c>
      <c r="CZ76" s="123">
        <v>0.35263</v>
      </c>
    </row>
    <row r="77" spans="1:104" ht="22.5" x14ac:dyDescent="0.2">
      <c r="A77" s="150">
        <v>48</v>
      </c>
      <c r="B77" s="151" t="s">
        <v>139</v>
      </c>
      <c r="C77" s="152" t="s">
        <v>140</v>
      </c>
      <c r="D77" s="153" t="s">
        <v>77</v>
      </c>
      <c r="E77" s="154">
        <v>136</v>
      </c>
      <c r="F77" s="154"/>
      <c r="G77" s="155">
        <f t="shared" si="24"/>
        <v>0</v>
      </c>
      <c r="H77" s="179"/>
      <c r="O77" s="149">
        <v>2</v>
      </c>
      <c r="AA77" s="123">
        <v>12</v>
      </c>
      <c r="AB77" s="123">
        <v>0</v>
      </c>
      <c r="AC77" s="123">
        <v>45</v>
      </c>
      <c r="AZ77" s="123">
        <v>1</v>
      </c>
      <c r="BA77" s="123">
        <f t="shared" si="25"/>
        <v>0</v>
      </c>
      <c r="BB77" s="123">
        <f t="shared" si="26"/>
        <v>0</v>
      </c>
      <c r="BC77" s="123">
        <f t="shared" si="27"/>
        <v>0</v>
      </c>
      <c r="BD77" s="123">
        <f t="shared" si="28"/>
        <v>0</v>
      </c>
      <c r="BE77" s="123">
        <f t="shared" si="29"/>
        <v>0</v>
      </c>
      <c r="CZ77" s="123">
        <v>2.0580000000000001E-2</v>
      </c>
    </row>
    <row r="78" spans="1:104" x14ac:dyDescent="0.2">
      <c r="A78" s="150">
        <v>49</v>
      </c>
      <c r="B78" s="151" t="s">
        <v>154</v>
      </c>
      <c r="C78" s="152" t="s">
        <v>155</v>
      </c>
      <c r="D78" s="153" t="s">
        <v>82</v>
      </c>
      <c r="E78" s="154">
        <v>11</v>
      </c>
      <c r="F78" s="154"/>
      <c r="G78" s="155">
        <f t="shared" si="24"/>
        <v>0</v>
      </c>
      <c r="H78" s="178" t="s">
        <v>253</v>
      </c>
      <c r="O78" s="149">
        <v>2</v>
      </c>
      <c r="AA78" s="123">
        <v>12</v>
      </c>
      <c r="AB78" s="123">
        <v>0</v>
      </c>
      <c r="AC78" s="123">
        <v>46</v>
      </c>
      <c r="AZ78" s="123">
        <v>1</v>
      </c>
      <c r="BA78" s="123">
        <f t="shared" si="25"/>
        <v>0</v>
      </c>
      <c r="BB78" s="123">
        <f t="shared" si="26"/>
        <v>0</v>
      </c>
      <c r="BC78" s="123">
        <f t="shared" si="27"/>
        <v>0</v>
      </c>
      <c r="BD78" s="123">
        <f t="shared" si="28"/>
        <v>0</v>
      </c>
      <c r="BE78" s="123">
        <f t="shared" si="29"/>
        <v>0</v>
      </c>
      <c r="CZ78" s="123">
        <v>4.3E-3</v>
      </c>
    </row>
    <row r="79" spans="1:104" x14ac:dyDescent="0.2">
      <c r="A79" s="233"/>
      <c r="B79" s="234"/>
      <c r="C79" s="256" t="s">
        <v>373</v>
      </c>
      <c r="D79" s="257"/>
      <c r="E79" s="257"/>
      <c r="F79" s="257"/>
      <c r="G79" s="258"/>
      <c r="H79" s="179"/>
      <c r="O79" s="149">
        <v>3</v>
      </c>
    </row>
    <row r="80" spans="1:104" x14ac:dyDescent="0.2">
      <c r="A80" s="156"/>
      <c r="B80" s="157" t="s">
        <v>67</v>
      </c>
      <c r="C80" s="158" t="str">
        <f>CONCATENATE(B64," ",C64)</f>
        <v>5 Komunikace</v>
      </c>
      <c r="D80" s="156"/>
      <c r="E80" s="159"/>
      <c r="F80" s="159"/>
      <c r="G80" s="160">
        <f>SUM(G64:G78)</f>
        <v>0</v>
      </c>
      <c r="H80" s="181"/>
      <c r="O80" s="149">
        <v>4</v>
      </c>
      <c r="BA80" s="161">
        <f>SUM(BA64:BA78)</f>
        <v>0</v>
      </c>
      <c r="BB80" s="161">
        <f>SUM(BB64:BB78)</f>
        <v>0</v>
      </c>
      <c r="BC80" s="161">
        <f>SUM(BC64:BC78)</f>
        <v>0</v>
      </c>
      <c r="BD80" s="161">
        <f>SUM(BD64:BD78)</f>
        <v>0</v>
      </c>
      <c r="BE80" s="161">
        <f>SUM(BE64:BE78)</f>
        <v>0</v>
      </c>
    </row>
    <row r="81" spans="1:104" x14ac:dyDescent="0.2">
      <c r="A81" s="142" t="s">
        <v>64</v>
      </c>
      <c r="B81" s="143" t="s">
        <v>160</v>
      </c>
      <c r="C81" s="144" t="s">
        <v>161</v>
      </c>
      <c r="D81" s="145"/>
      <c r="E81" s="146"/>
      <c r="F81" s="146"/>
      <c r="G81" s="147"/>
      <c r="H81" s="180"/>
      <c r="I81" s="148"/>
      <c r="O81" s="149">
        <v>1</v>
      </c>
    </row>
    <row r="82" spans="1:104" ht="22.5" x14ac:dyDescent="0.2">
      <c r="A82" s="150">
        <v>50</v>
      </c>
      <c r="B82" s="151" t="s">
        <v>195</v>
      </c>
      <c r="C82" s="152" t="s">
        <v>196</v>
      </c>
      <c r="D82" s="153" t="s">
        <v>82</v>
      </c>
      <c r="E82" s="154">
        <v>13</v>
      </c>
      <c r="F82" s="154"/>
      <c r="G82" s="155">
        <f t="shared" ref="G82:G88" si="30">E82*F82</f>
        <v>0</v>
      </c>
      <c r="H82" s="178" t="s">
        <v>253</v>
      </c>
      <c r="O82" s="149">
        <v>2</v>
      </c>
      <c r="AA82" s="123">
        <v>12</v>
      </c>
      <c r="AB82" s="123">
        <v>0</v>
      </c>
      <c r="AC82" s="123">
        <v>47</v>
      </c>
      <c r="AZ82" s="123">
        <v>1</v>
      </c>
      <c r="BA82" s="123">
        <f t="shared" ref="BA82:BA88" si="31">IF(AZ82=1,G82,0)</f>
        <v>0</v>
      </c>
      <c r="BB82" s="123">
        <f t="shared" ref="BB82:BB88" si="32">IF(AZ82=2,G82,0)</f>
        <v>0</v>
      </c>
      <c r="BC82" s="123">
        <f t="shared" ref="BC82:BC88" si="33">IF(AZ82=3,G82,0)</f>
        <v>0</v>
      </c>
      <c r="BD82" s="123">
        <f t="shared" ref="BD82:BD88" si="34">IF(AZ82=4,G82,0)</f>
        <v>0</v>
      </c>
      <c r="BE82" s="123">
        <f t="shared" ref="BE82:BE88" si="35">IF(AZ82=5,G82,0)</f>
        <v>0</v>
      </c>
      <c r="CZ82" s="123">
        <v>3.0000000000000001E-5</v>
      </c>
    </row>
    <row r="83" spans="1:104" x14ac:dyDescent="0.2">
      <c r="A83" s="233"/>
      <c r="B83" s="234"/>
      <c r="C83" s="256" t="s">
        <v>373</v>
      </c>
      <c r="D83" s="257"/>
      <c r="E83" s="257"/>
      <c r="F83" s="257"/>
      <c r="G83" s="258"/>
      <c r="H83" s="179"/>
      <c r="O83" s="149">
        <v>3</v>
      </c>
    </row>
    <row r="84" spans="1:104" x14ac:dyDescent="0.2">
      <c r="A84" s="150">
        <v>51</v>
      </c>
      <c r="B84" s="151" t="s">
        <v>197</v>
      </c>
      <c r="C84" s="152" t="s">
        <v>392</v>
      </c>
      <c r="D84" s="153" t="s">
        <v>72</v>
      </c>
      <c r="E84" s="154">
        <v>2.5</v>
      </c>
      <c r="F84" s="154"/>
      <c r="G84" s="155">
        <f t="shared" si="30"/>
        <v>0</v>
      </c>
      <c r="H84" s="178" t="s">
        <v>253</v>
      </c>
      <c r="O84" s="149">
        <v>2</v>
      </c>
      <c r="AA84" s="123">
        <v>12</v>
      </c>
      <c r="AB84" s="123">
        <v>1</v>
      </c>
      <c r="AC84" s="123">
        <v>48</v>
      </c>
      <c r="AZ84" s="123">
        <v>1</v>
      </c>
      <c r="BA84" s="123">
        <f t="shared" si="31"/>
        <v>0</v>
      </c>
      <c r="BB84" s="123">
        <f t="shared" si="32"/>
        <v>0</v>
      </c>
      <c r="BC84" s="123">
        <f t="shared" si="33"/>
        <v>0</v>
      </c>
      <c r="BD84" s="123">
        <f t="shared" si="34"/>
        <v>0</v>
      </c>
      <c r="BE84" s="123">
        <f t="shared" si="35"/>
        <v>0</v>
      </c>
      <c r="CZ84" s="123">
        <v>7.1999999999999995E-2</v>
      </c>
    </row>
    <row r="85" spans="1:104" ht="22.5" x14ac:dyDescent="0.2">
      <c r="A85" s="150">
        <v>52</v>
      </c>
      <c r="B85" s="151" t="s">
        <v>198</v>
      </c>
      <c r="C85" s="152" t="s">
        <v>199</v>
      </c>
      <c r="D85" s="153" t="s">
        <v>93</v>
      </c>
      <c r="E85" s="154">
        <v>4</v>
      </c>
      <c r="F85" s="154"/>
      <c r="G85" s="155">
        <f t="shared" si="30"/>
        <v>0</v>
      </c>
      <c r="H85" s="178" t="s">
        <v>253</v>
      </c>
      <c r="O85" s="149">
        <v>2</v>
      </c>
      <c r="AA85" s="123">
        <v>12</v>
      </c>
      <c r="AB85" s="123">
        <v>0</v>
      </c>
      <c r="AC85" s="123">
        <v>49</v>
      </c>
      <c r="AZ85" s="123">
        <v>1</v>
      </c>
      <c r="BA85" s="123">
        <f t="shared" si="31"/>
        <v>0</v>
      </c>
      <c r="BB85" s="123">
        <f t="shared" si="32"/>
        <v>0</v>
      </c>
      <c r="BC85" s="123">
        <f t="shared" si="33"/>
        <v>0</v>
      </c>
      <c r="BD85" s="123">
        <f t="shared" si="34"/>
        <v>0</v>
      </c>
      <c r="BE85" s="123">
        <f t="shared" si="35"/>
        <v>0</v>
      </c>
      <c r="CZ85" s="123">
        <v>2.5249999999999999</v>
      </c>
    </row>
    <row r="86" spans="1:104" ht="22.5" x14ac:dyDescent="0.2">
      <c r="A86" s="150">
        <v>53</v>
      </c>
      <c r="B86" s="151" t="s">
        <v>200</v>
      </c>
      <c r="C86" s="152" t="s">
        <v>201</v>
      </c>
      <c r="D86" s="153" t="s">
        <v>77</v>
      </c>
      <c r="E86" s="154">
        <v>26</v>
      </c>
      <c r="F86" s="154"/>
      <c r="G86" s="155">
        <f t="shared" si="30"/>
        <v>0</v>
      </c>
      <c r="H86" s="178" t="s">
        <v>253</v>
      </c>
      <c r="O86" s="149">
        <v>2</v>
      </c>
      <c r="AA86" s="123">
        <v>12</v>
      </c>
      <c r="AB86" s="123">
        <v>0</v>
      </c>
      <c r="AC86" s="123">
        <v>50</v>
      </c>
      <c r="AZ86" s="123">
        <v>1</v>
      </c>
      <c r="BA86" s="123">
        <f t="shared" si="31"/>
        <v>0</v>
      </c>
      <c r="BB86" s="123">
        <f t="shared" si="32"/>
        <v>0</v>
      </c>
      <c r="BC86" s="123">
        <f t="shared" si="33"/>
        <v>0</v>
      </c>
      <c r="BD86" s="123">
        <f t="shared" si="34"/>
        <v>0</v>
      </c>
      <c r="BE86" s="123">
        <f t="shared" si="35"/>
        <v>0</v>
      </c>
      <c r="CZ86" s="123">
        <v>4.1799999999999997E-3</v>
      </c>
    </row>
    <row r="87" spans="1:104" x14ac:dyDescent="0.2">
      <c r="A87" s="150">
        <v>54</v>
      </c>
      <c r="B87" s="151" t="s">
        <v>202</v>
      </c>
      <c r="C87" s="152" t="s">
        <v>203</v>
      </c>
      <c r="D87" s="153" t="s">
        <v>93</v>
      </c>
      <c r="E87" s="154">
        <v>0.6</v>
      </c>
      <c r="F87" s="154"/>
      <c r="G87" s="155">
        <f t="shared" si="30"/>
        <v>0</v>
      </c>
      <c r="H87" s="178" t="s">
        <v>253</v>
      </c>
      <c r="O87" s="149">
        <v>2</v>
      </c>
      <c r="AA87" s="123">
        <v>12</v>
      </c>
      <c r="AB87" s="123">
        <v>0</v>
      </c>
      <c r="AC87" s="123">
        <v>51</v>
      </c>
      <c r="AZ87" s="123">
        <v>1</v>
      </c>
      <c r="BA87" s="123">
        <f t="shared" si="31"/>
        <v>0</v>
      </c>
      <c r="BB87" s="123">
        <f t="shared" si="32"/>
        <v>0</v>
      </c>
      <c r="BC87" s="123">
        <f t="shared" si="33"/>
        <v>0</v>
      </c>
      <c r="BD87" s="123">
        <f t="shared" si="34"/>
        <v>0</v>
      </c>
      <c r="BE87" s="123">
        <f t="shared" si="35"/>
        <v>0</v>
      </c>
      <c r="CZ87" s="123">
        <v>2.4169299999999998</v>
      </c>
    </row>
    <row r="88" spans="1:104" ht="22.5" x14ac:dyDescent="0.2">
      <c r="A88" s="150">
        <v>55</v>
      </c>
      <c r="B88" s="151" t="s">
        <v>204</v>
      </c>
      <c r="C88" s="152" t="s">
        <v>205</v>
      </c>
      <c r="D88" s="153" t="s">
        <v>77</v>
      </c>
      <c r="E88" s="154">
        <v>2.5</v>
      </c>
      <c r="F88" s="154"/>
      <c r="G88" s="155">
        <f t="shared" si="30"/>
        <v>0</v>
      </c>
      <c r="H88" s="179"/>
      <c r="O88" s="149">
        <v>2</v>
      </c>
      <c r="AA88" s="123">
        <v>12</v>
      </c>
      <c r="AB88" s="123">
        <v>0</v>
      </c>
      <c r="AC88" s="123">
        <v>52</v>
      </c>
      <c r="AZ88" s="123">
        <v>1</v>
      </c>
      <c r="BA88" s="123">
        <f t="shared" si="31"/>
        <v>0</v>
      </c>
      <c r="BB88" s="123">
        <f t="shared" si="32"/>
        <v>0</v>
      </c>
      <c r="BC88" s="123">
        <f t="shared" si="33"/>
        <v>0</v>
      </c>
      <c r="BD88" s="123">
        <f t="shared" si="34"/>
        <v>0</v>
      </c>
      <c r="BE88" s="123">
        <f t="shared" si="35"/>
        <v>0</v>
      </c>
      <c r="CZ88" s="123">
        <v>0.62753999999999999</v>
      </c>
    </row>
    <row r="89" spans="1:104" x14ac:dyDescent="0.2">
      <c r="A89" s="156"/>
      <c r="B89" s="157" t="s">
        <v>67</v>
      </c>
      <c r="C89" s="158" t="str">
        <f>CONCATENATE(B81," ",C81)</f>
        <v>8 Trubní vedení</v>
      </c>
      <c r="D89" s="156"/>
      <c r="E89" s="159"/>
      <c r="F89" s="159"/>
      <c r="G89" s="160">
        <f>SUM(G81:G88)</f>
        <v>0</v>
      </c>
      <c r="H89" s="181"/>
      <c r="O89" s="149">
        <v>4</v>
      </c>
      <c r="BA89" s="161">
        <f>SUM(BA81:BA88)</f>
        <v>0</v>
      </c>
      <c r="BB89" s="161">
        <f>SUM(BB81:BB88)</f>
        <v>0</v>
      </c>
      <c r="BC89" s="161">
        <f>SUM(BC81:BC88)</f>
        <v>0</v>
      </c>
      <c r="BD89" s="161">
        <f>SUM(BD81:BD88)</f>
        <v>0</v>
      </c>
      <c r="BE89" s="161">
        <f>SUM(BE81:BE88)</f>
        <v>0</v>
      </c>
    </row>
    <row r="90" spans="1:104" x14ac:dyDescent="0.2">
      <c r="A90" s="142" t="s">
        <v>64</v>
      </c>
      <c r="B90" s="143" t="s">
        <v>227</v>
      </c>
      <c r="C90" s="144" t="s">
        <v>228</v>
      </c>
      <c r="D90" s="145"/>
      <c r="E90" s="146"/>
      <c r="F90" s="146"/>
      <c r="G90" s="147"/>
      <c r="H90" s="180"/>
      <c r="I90" s="148"/>
      <c r="O90" s="149">
        <v>1</v>
      </c>
    </row>
    <row r="91" spans="1:104" x14ac:dyDescent="0.2">
      <c r="A91" s="150">
        <v>56</v>
      </c>
      <c r="B91" s="151" t="s">
        <v>229</v>
      </c>
      <c r="C91" s="152" t="s">
        <v>230</v>
      </c>
      <c r="D91" s="153" t="s">
        <v>231</v>
      </c>
      <c r="E91" s="154">
        <v>2.5</v>
      </c>
      <c r="F91" s="154"/>
      <c r="G91" s="155">
        <f>E91*F91</f>
        <v>0</v>
      </c>
      <c r="H91" s="178" t="s">
        <v>253</v>
      </c>
      <c r="O91" s="149">
        <v>2</v>
      </c>
      <c r="AA91" s="123">
        <v>12</v>
      </c>
      <c r="AB91" s="123">
        <v>0</v>
      </c>
      <c r="AC91" s="123">
        <v>53</v>
      </c>
      <c r="AZ91" s="123">
        <v>1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</v>
      </c>
    </row>
    <row r="92" spans="1:104" x14ac:dyDescent="0.2">
      <c r="A92" s="150">
        <v>57</v>
      </c>
      <c r="B92" s="151" t="s">
        <v>232</v>
      </c>
      <c r="C92" s="152" t="s">
        <v>233</v>
      </c>
      <c r="D92" s="153" t="s">
        <v>231</v>
      </c>
      <c r="E92" s="154">
        <v>22.5</v>
      </c>
      <c r="F92" s="154"/>
      <c r="G92" s="155">
        <f>E92*F92</f>
        <v>0</v>
      </c>
      <c r="H92" s="178" t="s">
        <v>253</v>
      </c>
      <c r="O92" s="149">
        <v>2</v>
      </c>
      <c r="AA92" s="123">
        <v>12</v>
      </c>
      <c r="AB92" s="123">
        <v>0</v>
      </c>
      <c r="AC92" s="123">
        <v>54</v>
      </c>
      <c r="AZ92" s="123">
        <v>1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104" x14ac:dyDescent="0.2">
      <c r="A93" s="150">
        <v>58</v>
      </c>
      <c r="B93" s="151" t="s">
        <v>234</v>
      </c>
      <c r="C93" s="152" t="s">
        <v>235</v>
      </c>
      <c r="D93" s="153" t="s">
        <v>231</v>
      </c>
      <c r="E93" s="154">
        <v>2.5</v>
      </c>
      <c r="F93" s="154"/>
      <c r="G93" s="155">
        <f>E93*F93</f>
        <v>0</v>
      </c>
      <c r="H93" s="178" t="s">
        <v>253</v>
      </c>
      <c r="O93" s="149">
        <v>2</v>
      </c>
      <c r="AA93" s="123">
        <v>12</v>
      </c>
      <c r="AB93" s="123">
        <v>0</v>
      </c>
      <c r="AC93" s="123">
        <v>55</v>
      </c>
      <c r="AZ93" s="123">
        <v>1</v>
      </c>
      <c r="BA93" s="123">
        <f>IF(AZ93=1,G93,0)</f>
        <v>0</v>
      </c>
      <c r="BB93" s="123">
        <f>IF(AZ93=2,G93,0)</f>
        <v>0</v>
      </c>
      <c r="BC93" s="123">
        <f>IF(AZ93=3,G93,0)</f>
        <v>0</v>
      </c>
      <c r="BD93" s="123">
        <f>IF(AZ93=4,G93,0)</f>
        <v>0</v>
      </c>
      <c r="BE93" s="123">
        <f>IF(AZ93=5,G93,0)</f>
        <v>0</v>
      </c>
      <c r="CZ93" s="123">
        <v>0</v>
      </c>
    </row>
    <row r="94" spans="1:104" x14ac:dyDescent="0.2">
      <c r="A94" s="150">
        <v>59</v>
      </c>
      <c r="B94" s="151" t="s">
        <v>236</v>
      </c>
      <c r="C94" s="152" t="s">
        <v>237</v>
      </c>
      <c r="D94" s="153" t="s">
        <v>231</v>
      </c>
      <c r="E94" s="154">
        <v>1.5</v>
      </c>
      <c r="F94" s="154"/>
      <c r="G94" s="155">
        <f>E94*F94</f>
        <v>0</v>
      </c>
      <c r="H94" s="178" t="s">
        <v>253</v>
      </c>
      <c r="O94" s="149">
        <v>2</v>
      </c>
      <c r="AA94" s="123">
        <v>12</v>
      </c>
      <c r="AB94" s="123">
        <v>0</v>
      </c>
      <c r="AC94" s="123">
        <v>56</v>
      </c>
      <c r="AZ94" s="123">
        <v>1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</v>
      </c>
    </row>
    <row r="95" spans="1:104" x14ac:dyDescent="0.2">
      <c r="A95" s="150">
        <v>60</v>
      </c>
      <c r="B95" s="151" t="s">
        <v>238</v>
      </c>
      <c r="C95" s="152" t="s">
        <v>239</v>
      </c>
      <c r="D95" s="153" t="s">
        <v>231</v>
      </c>
      <c r="E95" s="154">
        <v>1</v>
      </c>
      <c r="F95" s="154"/>
      <c r="G95" s="155">
        <f>E95*F95</f>
        <v>0</v>
      </c>
      <c r="H95" s="178" t="s">
        <v>253</v>
      </c>
      <c r="O95" s="149">
        <v>2</v>
      </c>
      <c r="AA95" s="123">
        <v>12</v>
      </c>
      <c r="AB95" s="123">
        <v>0</v>
      </c>
      <c r="AC95" s="123">
        <v>57</v>
      </c>
      <c r="AZ95" s="123">
        <v>1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</v>
      </c>
    </row>
    <row r="96" spans="1:104" x14ac:dyDescent="0.2">
      <c r="A96" s="156"/>
      <c r="B96" s="157" t="s">
        <v>67</v>
      </c>
      <c r="C96" s="158" t="str">
        <f>CONCATENATE(B90," ",C90)</f>
        <v>99 Staveništní přesun hmot</v>
      </c>
      <c r="D96" s="156"/>
      <c r="E96" s="159"/>
      <c r="F96" s="159"/>
      <c r="G96" s="160">
        <f>SUM(G90:G95)</f>
        <v>0</v>
      </c>
      <c r="H96" s="181"/>
      <c r="O96" s="149">
        <v>4</v>
      </c>
      <c r="BA96" s="161">
        <f>SUM(BA90:BA95)</f>
        <v>0</v>
      </c>
      <c r="BB96" s="161">
        <f>SUM(BB90:BB95)</f>
        <v>0</v>
      </c>
      <c r="BC96" s="161">
        <f>SUM(BC90:BC95)</f>
        <v>0</v>
      </c>
      <c r="BD96" s="161">
        <f>SUM(BD90:BD95)</f>
        <v>0</v>
      </c>
      <c r="BE96" s="161">
        <f>SUM(BE90:BE95)</f>
        <v>0</v>
      </c>
    </row>
    <row r="97" spans="1:104" x14ac:dyDescent="0.2">
      <c r="A97" s="142" t="s">
        <v>64</v>
      </c>
      <c r="B97" s="143" t="s">
        <v>242</v>
      </c>
      <c r="C97" s="144" t="s">
        <v>243</v>
      </c>
      <c r="D97" s="145"/>
      <c r="E97" s="146"/>
      <c r="F97" s="146"/>
      <c r="G97" s="147"/>
      <c r="H97" s="180"/>
      <c r="I97" s="148"/>
      <c r="O97" s="149">
        <v>1</v>
      </c>
    </row>
    <row r="98" spans="1:104" x14ac:dyDescent="0.2">
      <c r="A98" s="150">
        <v>61</v>
      </c>
      <c r="B98" s="151" t="s">
        <v>244</v>
      </c>
      <c r="C98" s="152" t="s">
        <v>245</v>
      </c>
      <c r="D98" s="153" t="s">
        <v>82</v>
      </c>
      <c r="E98" s="154">
        <v>750</v>
      </c>
      <c r="F98" s="154"/>
      <c r="G98" s="155">
        <f>E98*F98</f>
        <v>0</v>
      </c>
      <c r="H98" s="178" t="s">
        <v>253</v>
      </c>
      <c r="O98" s="149">
        <v>2</v>
      </c>
      <c r="AA98" s="123">
        <v>12</v>
      </c>
      <c r="AB98" s="123">
        <v>0</v>
      </c>
      <c r="AC98" s="123">
        <v>58</v>
      </c>
      <c r="AZ98" s="123">
        <v>4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1.09E-3</v>
      </c>
    </row>
    <row r="99" spans="1:104" x14ac:dyDescent="0.2">
      <c r="A99" s="233"/>
      <c r="B99" s="234"/>
      <c r="C99" s="256" t="s">
        <v>401</v>
      </c>
      <c r="D99" s="257"/>
      <c r="E99" s="257"/>
      <c r="F99" s="257"/>
      <c r="G99" s="258"/>
      <c r="H99" s="179"/>
      <c r="O99" s="149">
        <v>3</v>
      </c>
    </row>
    <row r="100" spans="1:104" x14ac:dyDescent="0.2">
      <c r="A100" s="150">
        <v>62</v>
      </c>
      <c r="B100" s="151" t="s">
        <v>329</v>
      </c>
      <c r="C100" s="152" t="s">
        <v>330</v>
      </c>
      <c r="D100" s="153" t="s">
        <v>82</v>
      </c>
      <c r="E100" s="154">
        <v>750</v>
      </c>
      <c r="F100" s="154"/>
      <c r="G100" s="155">
        <f>E100*F100</f>
        <v>0</v>
      </c>
      <c r="H100" s="178" t="s">
        <v>253</v>
      </c>
      <c r="O100" s="149">
        <v>2</v>
      </c>
      <c r="AA100" s="123">
        <v>12</v>
      </c>
      <c r="AB100" s="123">
        <v>1</v>
      </c>
      <c r="AC100" s="123">
        <v>59</v>
      </c>
      <c r="AZ100" s="123">
        <v>3</v>
      </c>
      <c r="BA100" s="123">
        <f>IF(AZ100=1,G100,0)</f>
        <v>0</v>
      </c>
      <c r="BB100" s="123">
        <f>IF(AZ100=2,G100,0)</f>
        <v>0</v>
      </c>
      <c r="BC100" s="123">
        <f>IF(AZ100=3,G100,0)</f>
        <v>0</v>
      </c>
      <c r="BD100" s="123">
        <f>IF(AZ100=4,G100,0)</f>
        <v>0</v>
      </c>
      <c r="BE100" s="123">
        <f>IF(AZ100=5,G100,0)</f>
        <v>0</v>
      </c>
      <c r="CZ100" s="123">
        <v>3.1E-4</v>
      </c>
    </row>
    <row r="101" spans="1:104" x14ac:dyDescent="0.2">
      <c r="A101" s="150">
        <v>63</v>
      </c>
      <c r="B101" s="151" t="s">
        <v>247</v>
      </c>
      <c r="C101" s="152" t="s">
        <v>248</v>
      </c>
      <c r="D101" s="153" t="s">
        <v>82</v>
      </c>
      <c r="E101" s="154">
        <v>750</v>
      </c>
      <c r="F101" s="154"/>
      <c r="G101" s="155">
        <f>E101*F101</f>
        <v>0</v>
      </c>
      <c r="H101" s="178" t="s">
        <v>253</v>
      </c>
      <c r="O101" s="149">
        <v>2</v>
      </c>
      <c r="AA101" s="123">
        <v>12</v>
      </c>
      <c r="AB101" s="123">
        <v>0</v>
      </c>
      <c r="AC101" s="123">
        <v>60</v>
      </c>
      <c r="AZ101" s="123">
        <v>4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3.1E-4</v>
      </c>
    </row>
    <row r="102" spans="1:104" x14ac:dyDescent="0.2">
      <c r="A102" s="150">
        <v>64</v>
      </c>
      <c r="B102" s="151" t="s">
        <v>331</v>
      </c>
      <c r="C102" s="152" t="s">
        <v>332</v>
      </c>
      <c r="D102" s="153" t="s">
        <v>251</v>
      </c>
      <c r="E102" s="154">
        <v>227</v>
      </c>
      <c r="F102" s="154"/>
      <c r="G102" s="155">
        <f>E102*F102</f>
        <v>0</v>
      </c>
      <c r="H102" s="178" t="s">
        <v>253</v>
      </c>
      <c r="O102" s="149">
        <v>2</v>
      </c>
      <c r="AA102" s="123">
        <v>12</v>
      </c>
      <c r="AB102" s="123">
        <v>1</v>
      </c>
      <c r="AC102" s="123">
        <v>61</v>
      </c>
      <c r="AZ102" s="123">
        <v>3</v>
      </c>
      <c r="BA102" s="123">
        <f>IF(AZ102=1,G102,0)</f>
        <v>0</v>
      </c>
      <c r="BB102" s="123">
        <f>IF(AZ102=2,G102,0)</f>
        <v>0</v>
      </c>
      <c r="BC102" s="123">
        <f>IF(AZ102=3,G102,0)</f>
        <v>0</v>
      </c>
      <c r="BD102" s="123">
        <f>IF(AZ102=4,G102,0)</f>
        <v>0</v>
      </c>
      <c r="BE102" s="123">
        <f>IF(AZ102=5,G102,0)</f>
        <v>0</v>
      </c>
      <c r="CZ102" s="123">
        <v>1E-3</v>
      </c>
    </row>
    <row r="103" spans="1:104" x14ac:dyDescent="0.2">
      <c r="A103" s="233"/>
      <c r="B103" s="234"/>
      <c r="C103" s="256" t="s">
        <v>402</v>
      </c>
      <c r="D103" s="257"/>
      <c r="E103" s="257"/>
      <c r="F103" s="257"/>
      <c r="G103" s="258"/>
      <c r="H103" s="179"/>
      <c r="O103" s="149">
        <v>3</v>
      </c>
    </row>
    <row r="104" spans="1:104" x14ac:dyDescent="0.2">
      <c r="A104" s="156"/>
      <c r="B104" s="157" t="s">
        <v>67</v>
      </c>
      <c r="C104" s="158" t="str">
        <f>CONCATENATE(B97," ",C97)</f>
        <v>M46 Zemní práce při montážích</v>
      </c>
      <c r="D104" s="156"/>
      <c r="E104" s="159"/>
      <c r="F104" s="159"/>
      <c r="G104" s="160">
        <f>SUM(G97:G102)</f>
        <v>0</v>
      </c>
      <c r="H104" s="181"/>
      <c r="O104" s="149">
        <v>4</v>
      </c>
      <c r="BA104" s="161">
        <f>SUM(BA97:BA102)</f>
        <v>0</v>
      </c>
      <c r="BB104" s="161">
        <f>SUM(BB97:BB102)</f>
        <v>0</v>
      </c>
      <c r="BC104" s="161">
        <f>SUM(BC97:BC102)</f>
        <v>0</v>
      </c>
      <c r="BD104" s="161">
        <f>SUM(BD97:BD102)</f>
        <v>0</v>
      </c>
      <c r="BE104" s="161">
        <f>SUM(BE97:BE102)</f>
        <v>0</v>
      </c>
    </row>
    <row r="105" spans="1:104" x14ac:dyDescent="0.2">
      <c r="A105" s="124"/>
      <c r="B105" s="124"/>
      <c r="C105" s="124"/>
      <c r="D105" s="124"/>
      <c r="E105" s="124"/>
      <c r="F105" s="124"/>
      <c r="G105" s="124"/>
    </row>
    <row r="106" spans="1:104" x14ac:dyDescent="0.2">
      <c r="E106" s="123"/>
    </row>
    <row r="107" spans="1:104" x14ac:dyDescent="0.2">
      <c r="E107" s="123"/>
    </row>
    <row r="108" spans="1:104" x14ac:dyDescent="0.2">
      <c r="E108" s="123"/>
    </row>
    <row r="109" spans="1:104" x14ac:dyDescent="0.2">
      <c r="E109" s="123"/>
    </row>
    <row r="110" spans="1:104" x14ac:dyDescent="0.2">
      <c r="E110" s="123"/>
    </row>
    <row r="111" spans="1:104" x14ac:dyDescent="0.2">
      <c r="E111" s="123"/>
    </row>
    <row r="112" spans="1:104" x14ac:dyDescent="0.2">
      <c r="E112" s="123"/>
    </row>
    <row r="113" spans="1:7" x14ac:dyDescent="0.2">
      <c r="E113" s="123"/>
    </row>
    <row r="114" spans="1:7" x14ac:dyDescent="0.2">
      <c r="E114" s="123"/>
    </row>
    <row r="115" spans="1:7" x14ac:dyDescent="0.2">
      <c r="E115" s="123"/>
    </row>
    <row r="116" spans="1:7" x14ac:dyDescent="0.2">
      <c r="E116" s="123"/>
    </row>
    <row r="117" spans="1:7" x14ac:dyDescent="0.2">
      <c r="E117" s="123"/>
    </row>
    <row r="118" spans="1:7" x14ac:dyDescent="0.2">
      <c r="E118" s="123"/>
    </row>
    <row r="119" spans="1:7" x14ac:dyDescent="0.2">
      <c r="E119" s="123"/>
    </row>
    <row r="120" spans="1:7" x14ac:dyDescent="0.2">
      <c r="E120" s="123"/>
    </row>
    <row r="121" spans="1:7" x14ac:dyDescent="0.2">
      <c r="E121" s="123"/>
    </row>
    <row r="122" spans="1:7" x14ac:dyDescent="0.2">
      <c r="E122" s="123"/>
    </row>
    <row r="123" spans="1:7" x14ac:dyDescent="0.2">
      <c r="E123" s="123"/>
    </row>
    <row r="124" spans="1:7" x14ac:dyDescent="0.2">
      <c r="E124" s="123"/>
    </row>
    <row r="125" spans="1:7" x14ac:dyDescent="0.2">
      <c r="E125" s="123"/>
    </row>
    <row r="126" spans="1:7" x14ac:dyDescent="0.2">
      <c r="E126" s="123"/>
    </row>
    <row r="127" spans="1:7" x14ac:dyDescent="0.2">
      <c r="E127" s="123"/>
    </row>
    <row r="128" spans="1:7" x14ac:dyDescent="0.2">
      <c r="A128" s="162"/>
      <c r="B128" s="162"/>
      <c r="C128" s="162"/>
      <c r="D128" s="162"/>
      <c r="E128" s="162"/>
      <c r="F128" s="162"/>
      <c r="G128" s="162"/>
    </row>
    <row r="129" spans="1:7" x14ac:dyDescent="0.2">
      <c r="A129" s="162"/>
      <c r="B129" s="162"/>
      <c r="C129" s="162"/>
      <c r="D129" s="162"/>
      <c r="E129" s="162"/>
      <c r="F129" s="162"/>
      <c r="G129" s="162"/>
    </row>
    <row r="130" spans="1:7" x14ac:dyDescent="0.2">
      <c r="A130" s="162"/>
      <c r="B130" s="162"/>
      <c r="C130" s="162"/>
      <c r="D130" s="162"/>
      <c r="E130" s="162"/>
      <c r="F130" s="162"/>
      <c r="G130" s="162"/>
    </row>
    <row r="131" spans="1:7" x14ac:dyDescent="0.2">
      <c r="A131" s="162"/>
      <c r="B131" s="162"/>
      <c r="C131" s="162"/>
      <c r="D131" s="162"/>
      <c r="E131" s="162"/>
      <c r="F131" s="162"/>
      <c r="G131" s="162"/>
    </row>
    <row r="132" spans="1:7" x14ac:dyDescent="0.2">
      <c r="E132" s="123"/>
    </row>
    <row r="133" spans="1:7" x14ac:dyDescent="0.2">
      <c r="E133" s="123"/>
    </row>
    <row r="134" spans="1:7" x14ac:dyDescent="0.2">
      <c r="E134" s="123"/>
    </row>
    <row r="135" spans="1:7" x14ac:dyDescent="0.2">
      <c r="E135" s="123"/>
    </row>
    <row r="136" spans="1:7" x14ac:dyDescent="0.2">
      <c r="E136" s="123"/>
    </row>
    <row r="137" spans="1:7" x14ac:dyDescent="0.2">
      <c r="E137" s="123"/>
    </row>
    <row r="138" spans="1:7" x14ac:dyDescent="0.2">
      <c r="E138" s="123"/>
    </row>
    <row r="139" spans="1:7" x14ac:dyDescent="0.2">
      <c r="E139" s="123"/>
    </row>
    <row r="140" spans="1:7" x14ac:dyDescent="0.2">
      <c r="E140" s="123"/>
    </row>
    <row r="141" spans="1:7" x14ac:dyDescent="0.2">
      <c r="E141" s="123"/>
    </row>
    <row r="142" spans="1:7" x14ac:dyDescent="0.2">
      <c r="E142" s="123"/>
    </row>
    <row r="143" spans="1:7" x14ac:dyDescent="0.2">
      <c r="E143" s="123"/>
    </row>
    <row r="144" spans="1:7" x14ac:dyDescent="0.2">
      <c r="E144" s="123"/>
    </row>
    <row r="145" spans="5:5" x14ac:dyDescent="0.2">
      <c r="E145" s="123"/>
    </row>
    <row r="146" spans="5:5" x14ac:dyDescent="0.2">
      <c r="E146" s="123"/>
    </row>
    <row r="147" spans="5:5" x14ac:dyDescent="0.2">
      <c r="E147" s="123"/>
    </row>
    <row r="148" spans="5:5" x14ac:dyDescent="0.2">
      <c r="E148" s="123"/>
    </row>
    <row r="149" spans="5:5" x14ac:dyDescent="0.2">
      <c r="E149" s="123"/>
    </row>
    <row r="150" spans="5:5" x14ac:dyDescent="0.2">
      <c r="E150" s="123"/>
    </row>
    <row r="151" spans="5:5" x14ac:dyDescent="0.2">
      <c r="E151" s="123"/>
    </row>
    <row r="152" spans="5:5" x14ac:dyDescent="0.2">
      <c r="E152" s="123"/>
    </row>
    <row r="153" spans="5:5" x14ac:dyDescent="0.2">
      <c r="E153" s="123"/>
    </row>
    <row r="154" spans="5:5" x14ac:dyDescent="0.2">
      <c r="E154" s="123"/>
    </row>
    <row r="155" spans="5:5" x14ac:dyDescent="0.2">
      <c r="E155" s="123"/>
    </row>
    <row r="156" spans="5:5" x14ac:dyDescent="0.2">
      <c r="E156" s="123"/>
    </row>
    <row r="157" spans="5:5" x14ac:dyDescent="0.2">
      <c r="E157" s="123"/>
    </row>
    <row r="158" spans="5:5" x14ac:dyDescent="0.2">
      <c r="E158" s="123"/>
    </row>
    <row r="159" spans="5:5" x14ac:dyDescent="0.2">
      <c r="E159" s="123"/>
    </row>
    <row r="160" spans="5:5" x14ac:dyDescent="0.2">
      <c r="E160" s="123"/>
    </row>
    <row r="161" spans="1:7" x14ac:dyDescent="0.2">
      <c r="E161" s="123"/>
    </row>
    <row r="162" spans="1:7" x14ac:dyDescent="0.2">
      <c r="E162" s="123"/>
    </row>
    <row r="163" spans="1:7" x14ac:dyDescent="0.2">
      <c r="A163" s="163"/>
      <c r="B163" s="163"/>
    </row>
    <row r="164" spans="1:7" x14ac:dyDescent="0.2">
      <c r="A164" s="162"/>
      <c r="B164" s="162"/>
      <c r="C164" s="165"/>
      <c r="D164" s="165"/>
      <c r="E164" s="166"/>
      <c r="F164" s="165"/>
      <c r="G164" s="167"/>
    </row>
    <row r="165" spans="1:7" x14ac:dyDescent="0.2">
      <c r="A165" s="168"/>
      <c r="B165" s="168"/>
      <c r="C165" s="162"/>
      <c r="D165" s="162"/>
      <c r="E165" s="169"/>
      <c r="F165" s="162"/>
      <c r="G165" s="162"/>
    </row>
    <row r="166" spans="1:7" x14ac:dyDescent="0.2">
      <c r="A166" s="162"/>
      <c r="B166" s="162"/>
      <c r="C166" s="162"/>
      <c r="D166" s="162"/>
      <c r="E166" s="169"/>
      <c r="F166" s="162"/>
      <c r="G166" s="162"/>
    </row>
    <row r="167" spans="1:7" x14ac:dyDescent="0.2">
      <c r="A167" s="162"/>
      <c r="B167" s="162"/>
      <c r="C167" s="162"/>
      <c r="D167" s="162"/>
      <c r="E167" s="169"/>
      <c r="F167" s="162"/>
      <c r="G167" s="162"/>
    </row>
    <row r="168" spans="1:7" x14ac:dyDescent="0.2">
      <c r="A168" s="162"/>
      <c r="B168" s="162"/>
      <c r="C168" s="162"/>
      <c r="D168" s="162"/>
      <c r="E168" s="169"/>
      <c r="F168" s="162"/>
      <c r="G168" s="162"/>
    </row>
    <row r="169" spans="1:7" x14ac:dyDescent="0.2">
      <c r="A169" s="162"/>
      <c r="B169" s="162"/>
      <c r="C169" s="162"/>
      <c r="D169" s="162"/>
      <c r="E169" s="169"/>
      <c r="F169" s="162"/>
      <c r="G169" s="162"/>
    </row>
    <row r="170" spans="1:7" x14ac:dyDescent="0.2">
      <c r="A170" s="162"/>
      <c r="B170" s="162"/>
      <c r="C170" s="162"/>
      <c r="D170" s="162"/>
      <c r="E170" s="169"/>
      <c r="F170" s="162"/>
      <c r="G170" s="162"/>
    </row>
    <row r="171" spans="1:7" x14ac:dyDescent="0.2">
      <c r="A171" s="162"/>
      <c r="B171" s="162"/>
      <c r="C171" s="162"/>
      <c r="D171" s="162"/>
      <c r="E171" s="169"/>
      <c r="F171" s="162"/>
      <c r="G171" s="162"/>
    </row>
    <row r="172" spans="1:7" x14ac:dyDescent="0.2">
      <c r="A172" s="162"/>
      <c r="B172" s="162"/>
      <c r="C172" s="162"/>
      <c r="D172" s="162"/>
      <c r="E172" s="169"/>
      <c r="F172" s="162"/>
      <c r="G172" s="162"/>
    </row>
    <row r="173" spans="1:7" x14ac:dyDescent="0.2">
      <c r="A173" s="162"/>
      <c r="B173" s="162"/>
      <c r="C173" s="162"/>
      <c r="D173" s="162"/>
      <c r="E173" s="169"/>
      <c r="F173" s="162"/>
      <c r="G173" s="162"/>
    </row>
    <row r="174" spans="1:7" x14ac:dyDescent="0.2">
      <c r="A174" s="162"/>
      <c r="B174" s="162"/>
      <c r="C174" s="162"/>
      <c r="D174" s="162"/>
      <c r="E174" s="169"/>
      <c r="F174" s="162"/>
      <c r="G174" s="162"/>
    </row>
    <row r="175" spans="1:7" x14ac:dyDescent="0.2">
      <c r="A175" s="162"/>
      <c r="B175" s="162"/>
      <c r="C175" s="162"/>
      <c r="D175" s="162"/>
      <c r="E175" s="169"/>
      <c r="F175" s="162"/>
      <c r="G175" s="162"/>
    </row>
    <row r="176" spans="1:7" x14ac:dyDescent="0.2">
      <c r="A176" s="162"/>
      <c r="B176" s="162"/>
      <c r="C176" s="162"/>
      <c r="D176" s="162"/>
      <c r="E176" s="169"/>
      <c r="F176" s="162"/>
      <c r="G176" s="162"/>
    </row>
    <row r="177" spans="1:7" x14ac:dyDescent="0.2">
      <c r="A177" s="162"/>
      <c r="B177" s="162"/>
      <c r="C177" s="162"/>
      <c r="D177" s="162"/>
      <c r="E177" s="169"/>
      <c r="F177" s="162"/>
      <c r="G177" s="162"/>
    </row>
  </sheetData>
  <mergeCells count="28">
    <mergeCell ref="A1:G1"/>
    <mergeCell ref="A3:B3"/>
    <mergeCell ref="A4:B4"/>
    <mergeCell ref="E4:G4"/>
    <mergeCell ref="C9:G9"/>
    <mergeCell ref="C11:G11"/>
    <mergeCell ref="C14:G14"/>
    <mergeCell ref="C16:G16"/>
    <mergeCell ref="C21:G21"/>
    <mergeCell ref="C24:G24"/>
    <mergeCell ref="C30:G30"/>
    <mergeCell ref="C31:G31"/>
    <mergeCell ref="C39:G39"/>
    <mergeCell ref="C44:G44"/>
    <mergeCell ref="C26:G26"/>
    <mergeCell ref="C28:G28"/>
    <mergeCell ref="C35:G35"/>
    <mergeCell ref="C37:G37"/>
    <mergeCell ref="C46:G46"/>
    <mergeCell ref="C48:G48"/>
    <mergeCell ref="C50:G50"/>
    <mergeCell ref="C58:G58"/>
    <mergeCell ref="C66:G66"/>
    <mergeCell ref="C71:G71"/>
    <mergeCell ref="C79:G79"/>
    <mergeCell ref="C83:G83"/>
    <mergeCell ref="C99:G99"/>
    <mergeCell ref="C103:G103"/>
  </mergeCells>
  <printOptions gridLinesSet="0"/>
  <pageMargins left="0.59055118110236227" right="0.39370078740157483" top="0.19685039370078741" bottom="0.19685039370078741" header="0" footer="0.19685039370078741"/>
  <pageSetup paperSize="9" scale="85" fitToHeight="0" orientation="portrait" horizontalDpi="300" r:id="rId1"/>
  <headerFooter alignWithMargins="0"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workbookViewId="0">
      <pane ySplit="7" topLeftCell="A8" activePane="bottomLeft" state="frozenSplit"/>
      <selection activeCell="J12" sqref="J12"/>
      <selection pane="bottomLeft" activeCell="G19" sqref="G19"/>
    </sheetView>
  </sheetViews>
  <sheetFormatPr defaultColWidth="9" defaultRowHeight="12" customHeight="1" x14ac:dyDescent="0.2"/>
  <cols>
    <col min="1" max="1" width="7.28515625" style="195" customWidth="1"/>
    <col min="2" max="2" width="69.28515625" style="195" customWidth="1"/>
    <col min="3" max="3" width="6.140625" style="195" customWidth="1"/>
    <col min="4" max="4" width="8.42578125" style="195" customWidth="1"/>
    <col min="5" max="5" width="9.85546875" style="232" customWidth="1"/>
    <col min="6" max="6" width="12.5703125" style="232" customWidth="1"/>
    <col min="7" max="8" width="10" style="231" bestFit="1" customWidth="1"/>
    <col min="9" max="256" width="9" style="231"/>
    <col min="257" max="257" width="7.28515625" style="231" customWidth="1"/>
    <col min="258" max="258" width="69.28515625" style="231" customWidth="1"/>
    <col min="259" max="259" width="6.140625" style="231" customWidth="1"/>
    <col min="260" max="260" width="8.42578125" style="231" customWidth="1"/>
    <col min="261" max="261" width="9.85546875" style="231" customWidth="1"/>
    <col min="262" max="262" width="12.5703125" style="231" customWidth="1"/>
    <col min="263" max="264" width="10" style="231" bestFit="1" customWidth="1"/>
    <col min="265" max="512" width="9" style="231"/>
    <col min="513" max="513" width="7.28515625" style="231" customWidth="1"/>
    <col min="514" max="514" width="69.28515625" style="231" customWidth="1"/>
    <col min="515" max="515" width="6.140625" style="231" customWidth="1"/>
    <col min="516" max="516" width="8.42578125" style="231" customWidth="1"/>
    <col min="517" max="517" width="9.85546875" style="231" customWidth="1"/>
    <col min="518" max="518" width="12.5703125" style="231" customWidth="1"/>
    <col min="519" max="520" width="10" style="231" bestFit="1" customWidth="1"/>
    <col min="521" max="768" width="9" style="231"/>
    <col min="769" max="769" width="7.28515625" style="231" customWidth="1"/>
    <col min="770" max="770" width="69.28515625" style="231" customWidth="1"/>
    <col min="771" max="771" width="6.140625" style="231" customWidth="1"/>
    <col min="772" max="772" width="8.42578125" style="231" customWidth="1"/>
    <col min="773" max="773" width="9.85546875" style="231" customWidth="1"/>
    <col min="774" max="774" width="12.5703125" style="231" customWidth="1"/>
    <col min="775" max="776" width="10" style="231" bestFit="1" customWidth="1"/>
    <col min="777" max="1024" width="9" style="231"/>
    <col min="1025" max="1025" width="7.28515625" style="231" customWidth="1"/>
    <col min="1026" max="1026" width="69.28515625" style="231" customWidth="1"/>
    <col min="1027" max="1027" width="6.140625" style="231" customWidth="1"/>
    <col min="1028" max="1028" width="8.42578125" style="231" customWidth="1"/>
    <col min="1029" max="1029" width="9.85546875" style="231" customWidth="1"/>
    <col min="1030" max="1030" width="12.5703125" style="231" customWidth="1"/>
    <col min="1031" max="1032" width="10" style="231" bestFit="1" customWidth="1"/>
    <col min="1033" max="1280" width="9" style="231"/>
    <col min="1281" max="1281" width="7.28515625" style="231" customWidth="1"/>
    <col min="1282" max="1282" width="69.28515625" style="231" customWidth="1"/>
    <col min="1283" max="1283" width="6.140625" style="231" customWidth="1"/>
    <col min="1284" max="1284" width="8.42578125" style="231" customWidth="1"/>
    <col min="1285" max="1285" width="9.85546875" style="231" customWidth="1"/>
    <col min="1286" max="1286" width="12.5703125" style="231" customWidth="1"/>
    <col min="1287" max="1288" width="10" style="231" bestFit="1" customWidth="1"/>
    <col min="1289" max="1536" width="9" style="231"/>
    <col min="1537" max="1537" width="7.28515625" style="231" customWidth="1"/>
    <col min="1538" max="1538" width="69.28515625" style="231" customWidth="1"/>
    <col min="1539" max="1539" width="6.140625" style="231" customWidth="1"/>
    <col min="1540" max="1540" width="8.42578125" style="231" customWidth="1"/>
    <col min="1541" max="1541" width="9.85546875" style="231" customWidth="1"/>
    <col min="1542" max="1542" width="12.5703125" style="231" customWidth="1"/>
    <col min="1543" max="1544" width="10" style="231" bestFit="1" customWidth="1"/>
    <col min="1545" max="1792" width="9" style="231"/>
    <col min="1793" max="1793" width="7.28515625" style="231" customWidth="1"/>
    <col min="1794" max="1794" width="69.28515625" style="231" customWidth="1"/>
    <col min="1795" max="1795" width="6.140625" style="231" customWidth="1"/>
    <col min="1796" max="1796" width="8.42578125" style="231" customWidth="1"/>
    <col min="1797" max="1797" width="9.85546875" style="231" customWidth="1"/>
    <col min="1798" max="1798" width="12.5703125" style="231" customWidth="1"/>
    <col min="1799" max="1800" width="10" style="231" bestFit="1" customWidth="1"/>
    <col min="1801" max="2048" width="9" style="231"/>
    <col min="2049" max="2049" width="7.28515625" style="231" customWidth="1"/>
    <col min="2050" max="2050" width="69.28515625" style="231" customWidth="1"/>
    <col min="2051" max="2051" width="6.140625" style="231" customWidth="1"/>
    <col min="2052" max="2052" width="8.42578125" style="231" customWidth="1"/>
    <col min="2053" max="2053" width="9.85546875" style="231" customWidth="1"/>
    <col min="2054" max="2054" width="12.5703125" style="231" customWidth="1"/>
    <col min="2055" max="2056" width="10" style="231" bestFit="1" customWidth="1"/>
    <col min="2057" max="2304" width="9" style="231"/>
    <col min="2305" max="2305" width="7.28515625" style="231" customWidth="1"/>
    <col min="2306" max="2306" width="69.28515625" style="231" customWidth="1"/>
    <col min="2307" max="2307" width="6.140625" style="231" customWidth="1"/>
    <col min="2308" max="2308" width="8.42578125" style="231" customWidth="1"/>
    <col min="2309" max="2309" width="9.85546875" style="231" customWidth="1"/>
    <col min="2310" max="2310" width="12.5703125" style="231" customWidth="1"/>
    <col min="2311" max="2312" width="10" style="231" bestFit="1" customWidth="1"/>
    <col min="2313" max="2560" width="9" style="231"/>
    <col min="2561" max="2561" width="7.28515625" style="231" customWidth="1"/>
    <col min="2562" max="2562" width="69.28515625" style="231" customWidth="1"/>
    <col min="2563" max="2563" width="6.140625" style="231" customWidth="1"/>
    <col min="2564" max="2564" width="8.42578125" style="231" customWidth="1"/>
    <col min="2565" max="2565" width="9.85546875" style="231" customWidth="1"/>
    <col min="2566" max="2566" width="12.5703125" style="231" customWidth="1"/>
    <col min="2567" max="2568" width="10" style="231" bestFit="1" customWidth="1"/>
    <col min="2569" max="2816" width="9" style="231"/>
    <col min="2817" max="2817" width="7.28515625" style="231" customWidth="1"/>
    <col min="2818" max="2818" width="69.28515625" style="231" customWidth="1"/>
    <col min="2819" max="2819" width="6.140625" style="231" customWidth="1"/>
    <col min="2820" max="2820" width="8.42578125" style="231" customWidth="1"/>
    <col min="2821" max="2821" width="9.85546875" style="231" customWidth="1"/>
    <col min="2822" max="2822" width="12.5703125" style="231" customWidth="1"/>
    <col min="2823" max="2824" width="10" style="231" bestFit="1" customWidth="1"/>
    <col min="2825" max="3072" width="9" style="231"/>
    <col min="3073" max="3073" width="7.28515625" style="231" customWidth="1"/>
    <col min="3074" max="3074" width="69.28515625" style="231" customWidth="1"/>
    <col min="3075" max="3075" width="6.140625" style="231" customWidth="1"/>
    <col min="3076" max="3076" width="8.42578125" style="231" customWidth="1"/>
    <col min="3077" max="3077" width="9.85546875" style="231" customWidth="1"/>
    <col min="3078" max="3078" width="12.5703125" style="231" customWidth="1"/>
    <col min="3079" max="3080" width="10" style="231" bestFit="1" customWidth="1"/>
    <col min="3081" max="3328" width="9" style="231"/>
    <col min="3329" max="3329" width="7.28515625" style="231" customWidth="1"/>
    <col min="3330" max="3330" width="69.28515625" style="231" customWidth="1"/>
    <col min="3331" max="3331" width="6.140625" style="231" customWidth="1"/>
    <col min="3332" max="3332" width="8.42578125" style="231" customWidth="1"/>
    <col min="3333" max="3333" width="9.85546875" style="231" customWidth="1"/>
    <col min="3334" max="3334" width="12.5703125" style="231" customWidth="1"/>
    <col min="3335" max="3336" width="10" style="231" bestFit="1" customWidth="1"/>
    <col min="3337" max="3584" width="9" style="231"/>
    <col min="3585" max="3585" width="7.28515625" style="231" customWidth="1"/>
    <col min="3586" max="3586" width="69.28515625" style="231" customWidth="1"/>
    <col min="3587" max="3587" width="6.140625" style="231" customWidth="1"/>
    <col min="3588" max="3588" width="8.42578125" style="231" customWidth="1"/>
    <col min="3589" max="3589" width="9.85546875" style="231" customWidth="1"/>
    <col min="3590" max="3590" width="12.5703125" style="231" customWidth="1"/>
    <col min="3591" max="3592" width="10" style="231" bestFit="1" customWidth="1"/>
    <col min="3593" max="3840" width="9" style="231"/>
    <col min="3841" max="3841" width="7.28515625" style="231" customWidth="1"/>
    <col min="3842" max="3842" width="69.28515625" style="231" customWidth="1"/>
    <col min="3843" max="3843" width="6.140625" style="231" customWidth="1"/>
    <col min="3844" max="3844" width="8.42578125" style="231" customWidth="1"/>
    <col min="3845" max="3845" width="9.85546875" style="231" customWidth="1"/>
    <col min="3846" max="3846" width="12.5703125" style="231" customWidth="1"/>
    <col min="3847" max="3848" width="10" style="231" bestFit="1" customWidth="1"/>
    <col min="3849" max="4096" width="9" style="231"/>
    <col min="4097" max="4097" width="7.28515625" style="231" customWidth="1"/>
    <col min="4098" max="4098" width="69.28515625" style="231" customWidth="1"/>
    <col min="4099" max="4099" width="6.140625" style="231" customWidth="1"/>
    <col min="4100" max="4100" width="8.42578125" style="231" customWidth="1"/>
    <col min="4101" max="4101" width="9.85546875" style="231" customWidth="1"/>
    <col min="4102" max="4102" width="12.5703125" style="231" customWidth="1"/>
    <col min="4103" max="4104" width="10" style="231" bestFit="1" customWidth="1"/>
    <col min="4105" max="4352" width="9" style="231"/>
    <col min="4353" max="4353" width="7.28515625" style="231" customWidth="1"/>
    <col min="4354" max="4354" width="69.28515625" style="231" customWidth="1"/>
    <col min="4355" max="4355" width="6.140625" style="231" customWidth="1"/>
    <col min="4356" max="4356" width="8.42578125" style="231" customWidth="1"/>
    <col min="4357" max="4357" width="9.85546875" style="231" customWidth="1"/>
    <col min="4358" max="4358" width="12.5703125" style="231" customWidth="1"/>
    <col min="4359" max="4360" width="10" style="231" bestFit="1" customWidth="1"/>
    <col min="4361" max="4608" width="9" style="231"/>
    <col min="4609" max="4609" width="7.28515625" style="231" customWidth="1"/>
    <col min="4610" max="4610" width="69.28515625" style="231" customWidth="1"/>
    <col min="4611" max="4611" width="6.140625" style="231" customWidth="1"/>
    <col min="4612" max="4612" width="8.42578125" style="231" customWidth="1"/>
    <col min="4613" max="4613" width="9.85546875" style="231" customWidth="1"/>
    <col min="4614" max="4614" width="12.5703125" style="231" customWidth="1"/>
    <col min="4615" max="4616" width="10" style="231" bestFit="1" customWidth="1"/>
    <col min="4617" max="4864" width="9" style="231"/>
    <col min="4865" max="4865" width="7.28515625" style="231" customWidth="1"/>
    <col min="4866" max="4866" width="69.28515625" style="231" customWidth="1"/>
    <col min="4867" max="4867" width="6.140625" style="231" customWidth="1"/>
    <col min="4868" max="4868" width="8.42578125" style="231" customWidth="1"/>
    <col min="4869" max="4869" width="9.85546875" style="231" customWidth="1"/>
    <col min="4870" max="4870" width="12.5703125" style="231" customWidth="1"/>
    <col min="4871" max="4872" width="10" style="231" bestFit="1" customWidth="1"/>
    <col min="4873" max="5120" width="9" style="231"/>
    <col min="5121" max="5121" width="7.28515625" style="231" customWidth="1"/>
    <col min="5122" max="5122" width="69.28515625" style="231" customWidth="1"/>
    <col min="5123" max="5123" width="6.140625" style="231" customWidth="1"/>
    <col min="5124" max="5124" width="8.42578125" style="231" customWidth="1"/>
    <col min="5125" max="5125" width="9.85546875" style="231" customWidth="1"/>
    <col min="5126" max="5126" width="12.5703125" style="231" customWidth="1"/>
    <col min="5127" max="5128" width="10" style="231" bestFit="1" customWidth="1"/>
    <col min="5129" max="5376" width="9" style="231"/>
    <col min="5377" max="5377" width="7.28515625" style="231" customWidth="1"/>
    <col min="5378" max="5378" width="69.28515625" style="231" customWidth="1"/>
    <col min="5379" max="5379" width="6.140625" style="231" customWidth="1"/>
    <col min="5380" max="5380" width="8.42578125" style="231" customWidth="1"/>
    <col min="5381" max="5381" width="9.85546875" style="231" customWidth="1"/>
    <col min="5382" max="5382" width="12.5703125" style="231" customWidth="1"/>
    <col min="5383" max="5384" width="10" style="231" bestFit="1" customWidth="1"/>
    <col min="5385" max="5632" width="9" style="231"/>
    <col min="5633" max="5633" width="7.28515625" style="231" customWidth="1"/>
    <col min="5634" max="5634" width="69.28515625" style="231" customWidth="1"/>
    <col min="5635" max="5635" width="6.140625" style="231" customWidth="1"/>
    <col min="5636" max="5636" width="8.42578125" style="231" customWidth="1"/>
    <col min="5637" max="5637" width="9.85546875" style="231" customWidth="1"/>
    <col min="5638" max="5638" width="12.5703125" style="231" customWidth="1"/>
    <col min="5639" max="5640" width="10" style="231" bestFit="1" customWidth="1"/>
    <col min="5641" max="5888" width="9" style="231"/>
    <col min="5889" max="5889" width="7.28515625" style="231" customWidth="1"/>
    <col min="5890" max="5890" width="69.28515625" style="231" customWidth="1"/>
    <col min="5891" max="5891" width="6.140625" style="231" customWidth="1"/>
    <col min="5892" max="5892" width="8.42578125" style="231" customWidth="1"/>
    <col min="5893" max="5893" width="9.85546875" style="231" customWidth="1"/>
    <col min="5894" max="5894" width="12.5703125" style="231" customWidth="1"/>
    <col min="5895" max="5896" width="10" style="231" bestFit="1" customWidth="1"/>
    <col min="5897" max="6144" width="9" style="231"/>
    <col min="6145" max="6145" width="7.28515625" style="231" customWidth="1"/>
    <col min="6146" max="6146" width="69.28515625" style="231" customWidth="1"/>
    <col min="6147" max="6147" width="6.140625" style="231" customWidth="1"/>
    <col min="6148" max="6148" width="8.42578125" style="231" customWidth="1"/>
    <col min="6149" max="6149" width="9.85546875" style="231" customWidth="1"/>
    <col min="6150" max="6150" width="12.5703125" style="231" customWidth="1"/>
    <col min="6151" max="6152" width="10" style="231" bestFit="1" customWidth="1"/>
    <col min="6153" max="6400" width="9" style="231"/>
    <col min="6401" max="6401" width="7.28515625" style="231" customWidth="1"/>
    <col min="6402" max="6402" width="69.28515625" style="231" customWidth="1"/>
    <col min="6403" max="6403" width="6.140625" style="231" customWidth="1"/>
    <col min="6404" max="6404" width="8.42578125" style="231" customWidth="1"/>
    <col min="6405" max="6405" width="9.85546875" style="231" customWidth="1"/>
    <col min="6406" max="6406" width="12.5703125" style="231" customWidth="1"/>
    <col min="6407" max="6408" width="10" style="231" bestFit="1" customWidth="1"/>
    <col min="6409" max="6656" width="9" style="231"/>
    <col min="6657" max="6657" width="7.28515625" style="231" customWidth="1"/>
    <col min="6658" max="6658" width="69.28515625" style="231" customWidth="1"/>
    <col min="6659" max="6659" width="6.140625" style="231" customWidth="1"/>
    <col min="6660" max="6660" width="8.42578125" style="231" customWidth="1"/>
    <col min="6661" max="6661" width="9.85546875" style="231" customWidth="1"/>
    <col min="6662" max="6662" width="12.5703125" style="231" customWidth="1"/>
    <col min="6663" max="6664" width="10" style="231" bestFit="1" customWidth="1"/>
    <col min="6665" max="6912" width="9" style="231"/>
    <col min="6913" max="6913" width="7.28515625" style="231" customWidth="1"/>
    <col min="6914" max="6914" width="69.28515625" style="231" customWidth="1"/>
    <col min="6915" max="6915" width="6.140625" style="231" customWidth="1"/>
    <col min="6916" max="6916" width="8.42578125" style="231" customWidth="1"/>
    <col min="6917" max="6917" width="9.85546875" style="231" customWidth="1"/>
    <col min="6918" max="6918" width="12.5703125" style="231" customWidth="1"/>
    <col min="6919" max="6920" width="10" style="231" bestFit="1" customWidth="1"/>
    <col min="6921" max="7168" width="9" style="231"/>
    <col min="7169" max="7169" width="7.28515625" style="231" customWidth="1"/>
    <col min="7170" max="7170" width="69.28515625" style="231" customWidth="1"/>
    <col min="7171" max="7171" width="6.140625" style="231" customWidth="1"/>
    <col min="7172" max="7172" width="8.42578125" style="231" customWidth="1"/>
    <col min="7173" max="7173" width="9.85546875" style="231" customWidth="1"/>
    <col min="7174" max="7174" width="12.5703125" style="231" customWidth="1"/>
    <col min="7175" max="7176" width="10" style="231" bestFit="1" customWidth="1"/>
    <col min="7177" max="7424" width="9" style="231"/>
    <col min="7425" max="7425" width="7.28515625" style="231" customWidth="1"/>
    <col min="7426" max="7426" width="69.28515625" style="231" customWidth="1"/>
    <col min="7427" max="7427" width="6.140625" style="231" customWidth="1"/>
    <col min="7428" max="7428" width="8.42578125" style="231" customWidth="1"/>
    <col min="7429" max="7429" width="9.85546875" style="231" customWidth="1"/>
    <col min="7430" max="7430" width="12.5703125" style="231" customWidth="1"/>
    <col min="7431" max="7432" width="10" style="231" bestFit="1" customWidth="1"/>
    <col min="7433" max="7680" width="9" style="231"/>
    <col min="7681" max="7681" width="7.28515625" style="231" customWidth="1"/>
    <col min="7682" max="7682" width="69.28515625" style="231" customWidth="1"/>
    <col min="7683" max="7683" width="6.140625" style="231" customWidth="1"/>
    <col min="7684" max="7684" width="8.42578125" style="231" customWidth="1"/>
    <col min="7685" max="7685" width="9.85546875" style="231" customWidth="1"/>
    <col min="7686" max="7686" width="12.5703125" style="231" customWidth="1"/>
    <col min="7687" max="7688" width="10" style="231" bestFit="1" customWidth="1"/>
    <col min="7689" max="7936" width="9" style="231"/>
    <col min="7937" max="7937" width="7.28515625" style="231" customWidth="1"/>
    <col min="7938" max="7938" width="69.28515625" style="231" customWidth="1"/>
    <col min="7939" max="7939" width="6.140625" style="231" customWidth="1"/>
    <col min="7940" max="7940" width="8.42578125" style="231" customWidth="1"/>
    <col min="7941" max="7941" width="9.85546875" style="231" customWidth="1"/>
    <col min="7942" max="7942" width="12.5703125" style="231" customWidth="1"/>
    <col min="7943" max="7944" width="10" style="231" bestFit="1" customWidth="1"/>
    <col min="7945" max="8192" width="9" style="231"/>
    <col min="8193" max="8193" width="7.28515625" style="231" customWidth="1"/>
    <col min="8194" max="8194" width="69.28515625" style="231" customWidth="1"/>
    <col min="8195" max="8195" width="6.140625" style="231" customWidth="1"/>
    <col min="8196" max="8196" width="8.42578125" style="231" customWidth="1"/>
    <col min="8197" max="8197" width="9.85546875" style="231" customWidth="1"/>
    <col min="8198" max="8198" width="12.5703125" style="231" customWidth="1"/>
    <col min="8199" max="8200" width="10" style="231" bestFit="1" customWidth="1"/>
    <col min="8201" max="8448" width="9" style="231"/>
    <col min="8449" max="8449" width="7.28515625" style="231" customWidth="1"/>
    <col min="8450" max="8450" width="69.28515625" style="231" customWidth="1"/>
    <col min="8451" max="8451" width="6.140625" style="231" customWidth="1"/>
    <col min="8452" max="8452" width="8.42578125" style="231" customWidth="1"/>
    <col min="8453" max="8453" width="9.85546875" style="231" customWidth="1"/>
    <col min="8454" max="8454" width="12.5703125" style="231" customWidth="1"/>
    <col min="8455" max="8456" width="10" style="231" bestFit="1" customWidth="1"/>
    <col min="8457" max="8704" width="9" style="231"/>
    <col min="8705" max="8705" width="7.28515625" style="231" customWidth="1"/>
    <col min="8706" max="8706" width="69.28515625" style="231" customWidth="1"/>
    <col min="8707" max="8707" width="6.140625" style="231" customWidth="1"/>
    <col min="8708" max="8708" width="8.42578125" style="231" customWidth="1"/>
    <col min="8709" max="8709" width="9.85546875" style="231" customWidth="1"/>
    <col min="8710" max="8710" width="12.5703125" style="231" customWidth="1"/>
    <col min="8711" max="8712" width="10" style="231" bestFit="1" customWidth="1"/>
    <col min="8713" max="8960" width="9" style="231"/>
    <col min="8961" max="8961" width="7.28515625" style="231" customWidth="1"/>
    <col min="8962" max="8962" width="69.28515625" style="231" customWidth="1"/>
    <col min="8963" max="8963" width="6.140625" style="231" customWidth="1"/>
    <col min="8964" max="8964" width="8.42578125" style="231" customWidth="1"/>
    <col min="8965" max="8965" width="9.85546875" style="231" customWidth="1"/>
    <col min="8966" max="8966" width="12.5703125" style="231" customWidth="1"/>
    <col min="8967" max="8968" width="10" style="231" bestFit="1" customWidth="1"/>
    <col min="8969" max="9216" width="9" style="231"/>
    <col min="9217" max="9217" width="7.28515625" style="231" customWidth="1"/>
    <col min="9218" max="9218" width="69.28515625" style="231" customWidth="1"/>
    <col min="9219" max="9219" width="6.140625" style="231" customWidth="1"/>
    <col min="9220" max="9220" width="8.42578125" style="231" customWidth="1"/>
    <col min="9221" max="9221" width="9.85546875" style="231" customWidth="1"/>
    <col min="9222" max="9222" width="12.5703125" style="231" customWidth="1"/>
    <col min="9223" max="9224" width="10" style="231" bestFit="1" customWidth="1"/>
    <col min="9225" max="9472" width="9" style="231"/>
    <col min="9473" max="9473" width="7.28515625" style="231" customWidth="1"/>
    <col min="9474" max="9474" width="69.28515625" style="231" customWidth="1"/>
    <col min="9475" max="9475" width="6.140625" style="231" customWidth="1"/>
    <col min="9476" max="9476" width="8.42578125" style="231" customWidth="1"/>
    <col min="9477" max="9477" width="9.85546875" style="231" customWidth="1"/>
    <col min="9478" max="9478" width="12.5703125" style="231" customWidth="1"/>
    <col min="9479" max="9480" width="10" style="231" bestFit="1" customWidth="1"/>
    <col min="9481" max="9728" width="9" style="231"/>
    <col min="9729" max="9729" width="7.28515625" style="231" customWidth="1"/>
    <col min="9730" max="9730" width="69.28515625" style="231" customWidth="1"/>
    <col min="9731" max="9731" width="6.140625" style="231" customWidth="1"/>
    <col min="9732" max="9732" width="8.42578125" style="231" customWidth="1"/>
    <col min="9733" max="9733" width="9.85546875" style="231" customWidth="1"/>
    <col min="9734" max="9734" width="12.5703125" style="231" customWidth="1"/>
    <col min="9735" max="9736" width="10" style="231" bestFit="1" customWidth="1"/>
    <col min="9737" max="9984" width="9" style="231"/>
    <col min="9985" max="9985" width="7.28515625" style="231" customWidth="1"/>
    <col min="9986" max="9986" width="69.28515625" style="231" customWidth="1"/>
    <col min="9987" max="9987" width="6.140625" style="231" customWidth="1"/>
    <col min="9988" max="9988" width="8.42578125" style="231" customWidth="1"/>
    <col min="9989" max="9989" width="9.85546875" style="231" customWidth="1"/>
    <col min="9990" max="9990" width="12.5703125" style="231" customWidth="1"/>
    <col min="9991" max="9992" width="10" style="231" bestFit="1" customWidth="1"/>
    <col min="9993" max="10240" width="9" style="231"/>
    <col min="10241" max="10241" width="7.28515625" style="231" customWidth="1"/>
    <col min="10242" max="10242" width="69.28515625" style="231" customWidth="1"/>
    <col min="10243" max="10243" width="6.140625" style="231" customWidth="1"/>
    <col min="10244" max="10244" width="8.42578125" style="231" customWidth="1"/>
    <col min="10245" max="10245" width="9.85546875" style="231" customWidth="1"/>
    <col min="10246" max="10246" width="12.5703125" style="231" customWidth="1"/>
    <col min="10247" max="10248" width="10" style="231" bestFit="1" customWidth="1"/>
    <col min="10249" max="10496" width="9" style="231"/>
    <col min="10497" max="10497" width="7.28515625" style="231" customWidth="1"/>
    <col min="10498" max="10498" width="69.28515625" style="231" customWidth="1"/>
    <col min="10499" max="10499" width="6.140625" style="231" customWidth="1"/>
    <col min="10500" max="10500" width="8.42578125" style="231" customWidth="1"/>
    <col min="10501" max="10501" width="9.85546875" style="231" customWidth="1"/>
    <col min="10502" max="10502" width="12.5703125" style="231" customWidth="1"/>
    <col min="10503" max="10504" width="10" style="231" bestFit="1" customWidth="1"/>
    <col min="10505" max="10752" width="9" style="231"/>
    <col min="10753" max="10753" width="7.28515625" style="231" customWidth="1"/>
    <col min="10754" max="10754" width="69.28515625" style="231" customWidth="1"/>
    <col min="10755" max="10755" width="6.140625" style="231" customWidth="1"/>
    <col min="10756" max="10756" width="8.42578125" style="231" customWidth="1"/>
    <col min="10757" max="10757" width="9.85546875" style="231" customWidth="1"/>
    <col min="10758" max="10758" width="12.5703125" style="231" customWidth="1"/>
    <col min="10759" max="10760" width="10" style="231" bestFit="1" customWidth="1"/>
    <col min="10761" max="11008" width="9" style="231"/>
    <col min="11009" max="11009" width="7.28515625" style="231" customWidth="1"/>
    <col min="11010" max="11010" width="69.28515625" style="231" customWidth="1"/>
    <col min="11011" max="11011" width="6.140625" style="231" customWidth="1"/>
    <col min="11012" max="11012" width="8.42578125" style="231" customWidth="1"/>
    <col min="11013" max="11013" width="9.85546875" style="231" customWidth="1"/>
    <col min="11014" max="11014" width="12.5703125" style="231" customWidth="1"/>
    <col min="11015" max="11016" width="10" style="231" bestFit="1" customWidth="1"/>
    <col min="11017" max="11264" width="9" style="231"/>
    <col min="11265" max="11265" width="7.28515625" style="231" customWidth="1"/>
    <col min="11266" max="11266" width="69.28515625" style="231" customWidth="1"/>
    <col min="11267" max="11267" width="6.140625" style="231" customWidth="1"/>
    <col min="11268" max="11268" width="8.42578125" style="231" customWidth="1"/>
    <col min="11269" max="11269" width="9.85546875" style="231" customWidth="1"/>
    <col min="11270" max="11270" width="12.5703125" style="231" customWidth="1"/>
    <col min="11271" max="11272" width="10" style="231" bestFit="1" customWidth="1"/>
    <col min="11273" max="11520" width="9" style="231"/>
    <col min="11521" max="11521" width="7.28515625" style="231" customWidth="1"/>
    <col min="11522" max="11522" width="69.28515625" style="231" customWidth="1"/>
    <col min="11523" max="11523" width="6.140625" style="231" customWidth="1"/>
    <col min="11524" max="11524" width="8.42578125" style="231" customWidth="1"/>
    <col min="11525" max="11525" width="9.85546875" style="231" customWidth="1"/>
    <col min="11526" max="11526" width="12.5703125" style="231" customWidth="1"/>
    <col min="11527" max="11528" width="10" style="231" bestFit="1" customWidth="1"/>
    <col min="11529" max="11776" width="9" style="231"/>
    <col min="11777" max="11777" width="7.28515625" style="231" customWidth="1"/>
    <col min="11778" max="11778" width="69.28515625" style="231" customWidth="1"/>
    <col min="11779" max="11779" width="6.140625" style="231" customWidth="1"/>
    <col min="11780" max="11780" width="8.42578125" style="231" customWidth="1"/>
    <col min="11781" max="11781" width="9.85546875" style="231" customWidth="1"/>
    <col min="11782" max="11782" width="12.5703125" style="231" customWidth="1"/>
    <col min="11783" max="11784" width="10" style="231" bestFit="1" customWidth="1"/>
    <col min="11785" max="12032" width="9" style="231"/>
    <col min="12033" max="12033" width="7.28515625" style="231" customWidth="1"/>
    <col min="12034" max="12034" width="69.28515625" style="231" customWidth="1"/>
    <col min="12035" max="12035" width="6.140625" style="231" customWidth="1"/>
    <col min="12036" max="12036" width="8.42578125" style="231" customWidth="1"/>
    <col min="12037" max="12037" width="9.85546875" style="231" customWidth="1"/>
    <col min="12038" max="12038" width="12.5703125" style="231" customWidth="1"/>
    <col min="12039" max="12040" width="10" style="231" bestFit="1" customWidth="1"/>
    <col min="12041" max="12288" width="9" style="231"/>
    <col min="12289" max="12289" width="7.28515625" style="231" customWidth="1"/>
    <col min="12290" max="12290" width="69.28515625" style="231" customWidth="1"/>
    <col min="12291" max="12291" width="6.140625" style="231" customWidth="1"/>
    <col min="12292" max="12292" width="8.42578125" style="231" customWidth="1"/>
    <col min="12293" max="12293" width="9.85546875" style="231" customWidth="1"/>
    <col min="12294" max="12294" width="12.5703125" style="231" customWidth="1"/>
    <col min="12295" max="12296" width="10" style="231" bestFit="1" customWidth="1"/>
    <col min="12297" max="12544" width="9" style="231"/>
    <col min="12545" max="12545" width="7.28515625" style="231" customWidth="1"/>
    <col min="12546" max="12546" width="69.28515625" style="231" customWidth="1"/>
    <col min="12547" max="12547" width="6.140625" style="231" customWidth="1"/>
    <col min="12548" max="12548" width="8.42578125" style="231" customWidth="1"/>
    <col min="12549" max="12549" width="9.85546875" style="231" customWidth="1"/>
    <col min="12550" max="12550" width="12.5703125" style="231" customWidth="1"/>
    <col min="12551" max="12552" width="10" style="231" bestFit="1" customWidth="1"/>
    <col min="12553" max="12800" width="9" style="231"/>
    <col min="12801" max="12801" width="7.28515625" style="231" customWidth="1"/>
    <col min="12802" max="12802" width="69.28515625" style="231" customWidth="1"/>
    <col min="12803" max="12803" width="6.140625" style="231" customWidth="1"/>
    <col min="12804" max="12804" width="8.42578125" style="231" customWidth="1"/>
    <col min="12805" max="12805" width="9.85546875" style="231" customWidth="1"/>
    <col min="12806" max="12806" width="12.5703125" style="231" customWidth="1"/>
    <col min="12807" max="12808" width="10" style="231" bestFit="1" customWidth="1"/>
    <col min="12809" max="13056" width="9" style="231"/>
    <col min="13057" max="13057" width="7.28515625" style="231" customWidth="1"/>
    <col min="13058" max="13058" width="69.28515625" style="231" customWidth="1"/>
    <col min="13059" max="13059" width="6.140625" style="231" customWidth="1"/>
    <col min="13060" max="13060" width="8.42578125" style="231" customWidth="1"/>
    <col min="13061" max="13061" width="9.85546875" style="231" customWidth="1"/>
    <col min="13062" max="13062" width="12.5703125" style="231" customWidth="1"/>
    <col min="13063" max="13064" width="10" style="231" bestFit="1" customWidth="1"/>
    <col min="13065" max="13312" width="9" style="231"/>
    <col min="13313" max="13313" width="7.28515625" style="231" customWidth="1"/>
    <col min="13314" max="13314" width="69.28515625" style="231" customWidth="1"/>
    <col min="13315" max="13315" width="6.140625" style="231" customWidth="1"/>
    <col min="13316" max="13316" width="8.42578125" style="231" customWidth="1"/>
    <col min="13317" max="13317" width="9.85546875" style="231" customWidth="1"/>
    <col min="13318" max="13318" width="12.5703125" style="231" customWidth="1"/>
    <col min="13319" max="13320" width="10" style="231" bestFit="1" customWidth="1"/>
    <col min="13321" max="13568" width="9" style="231"/>
    <col min="13569" max="13569" width="7.28515625" style="231" customWidth="1"/>
    <col min="13570" max="13570" width="69.28515625" style="231" customWidth="1"/>
    <col min="13571" max="13571" width="6.140625" style="231" customWidth="1"/>
    <col min="13572" max="13572" width="8.42578125" style="231" customWidth="1"/>
    <col min="13573" max="13573" width="9.85546875" style="231" customWidth="1"/>
    <col min="13574" max="13574" width="12.5703125" style="231" customWidth="1"/>
    <col min="13575" max="13576" width="10" style="231" bestFit="1" customWidth="1"/>
    <col min="13577" max="13824" width="9" style="231"/>
    <col min="13825" max="13825" width="7.28515625" style="231" customWidth="1"/>
    <col min="13826" max="13826" width="69.28515625" style="231" customWidth="1"/>
    <col min="13827" max="13827" width="6.140625" style="231" customWidth="1"/>
    <col min="13828" max="13828" width="8.42578125" style="231" customWidth="1"/>
    <col min="13829" max="13829" width="9.85546875" style="231" customWidth="1"/>
    <col min="13830" max="13830" width="12.5703125" style="231" customWidth="1"/>
    <col min="13831" max="13832" width="10" style="231" bestFit="1" customWidth="1"/>
    <col min="13833" max="14080" width="9" style="231"/>
    <col min="14081" max="14081" width="7.28515625" style="231" customWidth="1"/>
    <col min="14082" max="14082" width="69.28515625" style="231" customWidth="1"/>
    <col min="14083" max="14083" width="6.140625" style="231" customWidth="1"/>
    <col min="14084" max="14084" width="8.42578125" style="231" customWidth="1"/>
    <col min="14085" max="14085" width="9.85546875" style="231" customWidth="1"/>
    <col min="14086" max="14086" width="12.5703125" style="231" customWidth="1"/>
    <col min="14087" max="14088" width="10" style="231" bestFit="1" customWidth="1"/>
    <col min="14089" max="14336" width="9" style="231"/>
    <col min="14337" max="14337" width="7.28515625" style="231" customWidth="1"/>
    <col min="14338" max="14338" width="69.28515625" style="231" customWidth="1"/>
    <col min="14339" max="14339" width="6.140625" style="231" customWidth="1"/>
    <col min="14340" max="14340" width="8.42578125" style="231" customWidth="1"/>
    <col min="14341" max="14341" width="9.85546875" style="231" customWidth="1"/>
    <col min="14342" max="14342" width="12.5703125" style="231" customWidth="1"/>
    <col min="14343" max="14344" width="10" style="231" bestFit="1" customWidth="1"/>
    <col min="14345" max="14592" width="9" style="231"/>
    <col min="14593" max="14593" width="7.28515625" style="231" customWidth="1"/>
    <col min="14594" max="14594" width="69.28515625" style="231" customWidth="1"/>
    <col min="14595" max="14595" width="6.140625" style="231" customWidth="1"/>
    <col min="14596" max="14596" width="8.42578125" style="231" customWidth="1"/>
    <col min="14597" max="14597" width="9.85546875" style="231" customWidth="1"/>
    <col min="14598" max="14598" width="12.5703125" style="231" customWidth="1"/>
    <col min="14599" max="14600" width="10" style="231" bestFit="1" customWidth="1"/>
    <col min="14601" max="14848" width="9" style="231"/>
    <col min="14849" max="14849" width="7.28515625" style="231" customWidth="1"/>
    <col min="14850" max="14850" width="69.28515625" style="231" customWidth="1"/>
    <col min="14851" max="14851" width="6.140625" style="231" customWidth="1"/>
    <col min="14852" max="14852" width="8.42578125" style="231" customWidth="1"/>
    <col min="14853" max="14853" width="9.85546875" style="231" customWidth="1"/>
    <col min="14854" max="14854" width="12.5703125" style="231" customWidth="1"/>
    <col min="14855" max="14856" width="10" style="231" bestFit="1" customWidth="1"/>
    <col min="14857" max="15104" width="9" style="231"/>
    <col min="15105" max="15105" width="7.28515625" style="231" customWidth="1"/>
    <col min="15106" max="15106" width="69.28515625" style="231" customWidth="1"/>
    <col min="15107" max="15107" width="6.140625" style="231" customWidth="1"/>
    <col min="15108" max="15108" width="8.42578125" style="231" customWidth="1"/>
    <col min="15109" max="15109" width="9.85546875" style="231" customWidth="1"/>
    <col min="15110" max="15110" width="12.5703125" style="231" customWidth="1"/>
    <col min="15111" max="15112" width="10" style="231" bestFit="1" customWidth="1"/>
    <col min="15113" max="15360" width="9" style="231"/>
    <col min="15361" max="15361" width="7.28515625" style="231" customWidth="1"/>
    <col min="15362" max="15362" width="69.28515625" style="231" customWidth="1"/>
    <col min="15363" max="15363" width="6.140625" style="231" customWidth="1"/>
    <col min="15364" max="15364" width="8.42578125" style="231" customWidth="1"/>
    <col min="15365" max="15365" width="9.85546875" style="231" customWidth="1"/>
    <col min="15366" max="15366" width="12.5703125" style="231" customWidth="1"/>
    <col min="15367" max="15368" width="10" style="231" bestFit="1" customWidth="1"/>
    <col min="15369" max="15616" width="9" style="231"/>
    <col min="15617" max="15617" width="7.28515625" style="231" customWidth="1"/>
    <col min="15618" max="15618" width="69.28515625" style="231" customWidth="1"/>
    <col min="15619" max="15619" width="6.140625" style="231" customWidth="1"/>
    <col min="15620" max="15620" width="8.42578125" style="231" customWidth="1"/>
    <col min="15621" max="15621" width="9.85546875" style="231" customWidth="1"/>
    <col min="15622" max="15622" width="12.5703125" style="231" customWidth="1"/>
    <col min="15623" max="15624" width="10" style="231" bestFit="1" customWidth="1"/>
    <col min="15625" max="15872" width="9" style="231"/>
    <col min="15873" max="15873" width="7.28515625" style="231" customWidth="1"/>
    <col min="15874" max="15874" width="69.28515625" style="231" customWidth="1"/>
    <col min="15875" max="15875" width="6.140625" style="231" customWidth="1"/>
    <col min="15876" max="15876" width="8.42578125" style="231" customWidth="1"/>
    <col min="15877" max="15877" width="9.85546875" style="231" customWidth="1"/>
    <col min="15878" max="15878" width="12.5703125" style="231" customWidth="1"/>
    <col min="15879" max="15880" width="10" style="231" bestFit="1" customWidth="1"/>
    <col min="15881" max="16128" width="9" style="231"/>
    <col min="16129" max="16129" width="7.28515625" style="231" customWidth="1"/>
    <col min="16130" max="16130" width="69.28515625" style="231" customWidth="1"/>
    <col min="16131" max="16131" width="6.140625" style="231" customWidth="1"/>
    <col min="16132" max="16132" width="8.42578125" style="231" customWidth="1"/>
    <col min="16133" max="16133" width="9.85546875" style="231" customWidth="1"/>
    <col min="16134" max="16134" width="12.5703125" style="231" customWidth="1"/>
    <col min="16135" max="16136" width="10" style="231" bestFit="1" customWidth="1"/>
    <col min="16137" max="16384" width="9" style="231"/>
  </cols>
  <sheetData>
    <row r="1" spans="1:7" s="195" customFormat="1" ht="20.25" customHeight="1" x14ac:dyDescent="0.25">
      <c r="A1" s="266" t="s">
        <v>258</v>
      </c>
      <c r="B1" s="266"/>
      <c r="C1" s="266"/>
      <c r="D1" s="266"/>
      <c r="E1" s="266"/>
      <c r="F1" s="266"/>
    </row>
    <row r="2" spans="1:7" s="195" customFormat="1" ht="12.75" customHeight="1" x14ac:dyDescent="0.2">
      <c r="A2" s="196" t="s">
        <v>259</v>
      </c>
      <c r="B2" s="196" t="s">
        <v>68</v>
      </c>
      <c r="C2" s="197"/>
      <c r="D2" s="197"/>
      <c r="E2" s="198"/>
      <c r="F2" s="199"/>
    </row>
    <row r="3" spans="1:7" s="195" customFormat="1" ht="12.75" customHeight="1" x14ac:dyDescent="0.2">
      <c r="A3" s="196" t="s">
        <v>260</v>
      </c>
      <c r="B3" s="200"/>
      <c r="C3" s="197"/>
      <c r="D3" s="201" t="s">
        <v>261</v>
      </c>
      <c r="E3" s="202"/>
      <c r="F3" s="199"/>
    </row>
    <row r="4" spans="1:7" s="195" customFormat="1" ht="12.75" customHeight="1" x14ac:dyDescent="0.2">
      <c r="A4" s="196" t="s">
        <v>262</v>
      </c>
      <c r="B4" s="200" t="s">
        <v>17</v>
      </c>
      <c r="C4" s="197"/>
      <c r="D4" s="201" t="s">
        <v>263</v>
      </c>
      <c r="E4" s="203"/>
      <c r="F4" s="199"/>
    </row>
    <row r="5" spans="1:7" s="195" customFormat="1" ht="6.75" customHeight="1" thickBot="1" x14ac:dyDescent="0.25">
      <c r="A5" s="204"/>
      <c r="B5" s="204"/>
      <c r="C5" s="204"/>
      <c r="D5" s="204"/>
      <c r="E5" s="199"/>
      <c r="F5" s="199"/>
    </row>
    <row r="6" spans="1:7" s="195" customFormat="1" ht="24" customHeight="1" thickBot="1" x14ac:dyDescent="0.25">
      <c r="A6" s="205" t="s">
        <v>264</v>
      </c>
      <c r="B6" s="205" t="s">
        <v>265</v>
      </c>
      <c r="C6" s="205" t="s">
        <v>60</v>
      </c>
      <c r="D6" s="205" t="s">
        <v>266</v>
      </c>
      <c r="E6" s="206" t="s">
        <v>267</v>
      </c>
      <c r="F6" s="207" t="s">
        <v>268</v>
      </c>
    </row>
    <row r="7" spans="1:7" s="195" customFormat="1" ht="7.5" customHeight="1" x14ac:dyDescent="0.2">
      <c r="A7" s="197"/>
      <c r="B7" s="197"/>
      <c r="C7" s="197"/>
      <c r="D7" s="197"/>
      <c r="E7" s="198"/>
      <c r="F7" s="198"/>
    </row>
    <row r="8" spans="1:7" s="195" customFormat="1" ht="6.75" customHeight="1" x14ac:dyDescent="0.2">
      <c r="A8" s="204"/>
      <c r="B8" s="204"/>
      <c r="C8" s="204"/>
      <c r="D8" s="204"/>
      <c r="E8" s="199"/>
      <c r="F8" s="199"/>
    </row>
    <row r="9" spans="1:7" s="195" customFormat="1" ht="24" customHeight="1" x14ac:dyDescent="0.2">
      <c r="A9" s="208"/>
      <c r="B9" s="209" t="s">
        <v>269</v>
      </c>
      <c r="C9" s="208"/>
      <c r="D9" s="208"/>
      <c r="E9" s="210"/>
      <c r="F9" s="211">
        <f>SUM(F11:F29)</f>
        <v>0</v>
      </c>
    </row>
    <row r="10" spans="1:7" s="195" customFormat="1" ht="24" customHeight="1" x14ac:dyDescent="0.2">
      <c r="A10" s="212"/>
      <c r="B10" s="213"/>
      <c r="C10" s="212"/>
      <c r="D10" s="212"/>
      <c r="E10" s="214"/>
      <c r="F10" s="215"/>
    </row>
    <row r="11" spans="1:7" s="195" customFormat="1" ht="24" customHeight="1" x14ac:dyDescent="0.2">
      <c r="A11" s="216">
        <v>1</v>
      </c>
      <c r="B11" s="217" t="s">
        <v>270</v>
      </c>
      <c r="C11" s="218" t="s">
        <v>271</v>
      </c>
      <c r="D11" s="219">
        <v>1</v>
      </c>
      <c r="E11" s="220"/>
      <c r="F11" s="221">
        <f>D11*E11</f>
        <v>0</v>
      </c>
      <c r="G11" s="222"/>
    </row>
    <row r="12" spans="1:7" s="195" customFormat="1" ht="24" customHeight="1" x14ac:dyDescent="0.2">
      <c r="A12" s="216"/>
      <c r="B12" s="223" t="s">
        <v>272</v>
      </c>
      <c r="C12" s="218"/>
      <c r="D12" s="219"/>
      <c r="E12" s="220"/>
      <c r="F12" s="221"/>
      <c r="G12" s="222"/>
    </row>
    <row r="13" spans="1:7" s="195" customFormat="1" ht="24" customHeight="1" x14ac:dyDescent="0.2">
      <c r="A13" s="216">
        <v>2</v>
      </c>
      <c r="B13" s="217" t="s">
        <v>273</v>
      </c>
      <c r="C13" s="218" t="s">
        <v>271</v>
      </c>
      <c r="D13" s="219">
        <v>1</v>
      </c>
      <c r="E13" s="220"/>
      <c r="F13" s="221">
        <f>D13*E13</f>
        <v>0</v>
      </c>
      <c r="G13" s="222"/>
    </row>
    <row r="14" spans="1:7" s="195" customFormat="1" ht="24" customHeight="1" x14ac:dyDescent="0.2">
      <c r="A14" s="216">
        <v>3</v>
      </c>
      <c r="B14" s="217" t="s">
        <v>274</v>
      </c>
      <c r="C14" s="218" t="s">
        <v>271</v>
      </c>
      <c r="D14" s="219">
        <v>1</v>
      </c>
      <c r="E14" s="220"/>
      <c r="F14" s="221">
        <f>D14*E14</f>
        <v>0</v>
      </c>
      <c r="G14" s="222"/>
    </row>
    <row r="15" spans="1:7" s="195" customFormat="1" ht="24" customHeight="1" x14ac:dyDescent="0.2">
      <c r="A15" s="216"/>
      <c r="B15" s="223" t="s">
        <v>275</v>
      </c>
      <c r="C15" s="218"/>
      <c r="D15" s="219"/>
      <c r="E15" s="220"/>
      <c r="F15" s="221"/>
      <c r="G15" s="222"/>
    </row>
    <row r="16" spans="1:7" s="195" customFormat="1" ht="24" customHeight="1" x14ac:dyDescent="0.2">
      <c r="A16" s="216">
        <v>4</v>
      </c>
      <c r="B16" s="217" t="s">
        <v>276</v>
      </c>
      <c r="C16" s="218" t="s">
        <v>271</v>
      </c>
      <c r="D16" s="219">
        <v>1</v>
      </c>
      <c r="E16" s="220"/>
      <c r="F16" s="221">
        <f>D16*E16</f>
        <v>0</v>
      </c>
      <c r="G16" s="222"/>
    </row>
    <row r="17" spans="1:7" s="195" customFormat="1" ht="24" customHeight="1" x14ac:dyDescent="0.2">
      <c r="A17" s="216"/>
      <c r="B17" s="223" t="s">
        <v>277</v>
      </c>
      <c r="C17" s="218"/>
      <c r="D17" s="219"/>
      <c r="E17" s="220"/>
      <c r="F17" s="221"/>
      <c r="G17" s="222"/>
    </row>
    <row r="18" spans="1:7" s="195" customFormat="1" ht="24" customHeight="1" x14ac:dyDescent="0.2">
      <c r="A18" s="216">
        <v>5</v>
      </c>
      <c r="B18" s="217" t="s">
        <v>278</v>
      </c>
      <c r="C18" s="218" t="s">
        <v>271</v>
      </c>
      <c r="D18" s="219">
        <v>1</v>
      </c>
      <c r="E18" s="220"/>
      <c r="F18" s="221">
        <f>D18*E18</f>
        <v>0</v>
      </c>
      <c r="G18" s="222"/>
    </row>
    <row r="19" spans="1:7" s="195" customFormat="1" ht="24" customHeight="1" x14ac:dyDescent="0.2">
      <c r="A19" s="216"/>
      <c r="B19" s="223" t="s">
        <v>279</v>
      </c>
      <c r="C19" s="218"/>
      <c r="D19" s="219"/>
      <c r="E19" s="220"/>
      <c r="F19" s="221"/>
      <c r="G19" s="222"/>
    </row>
    <row r="20" spans="1:7" s="195" customFormat="1" ht="24" customHeight="1" x14ac:dyDescent="0.2">
      <c r="A20" s="224">
        <v>6</v>
      </c>
      <c r="B20" s="225" t="s">
        <v>280</v>
      </c>
      <c r="C20" s="218" t="s">
        <v>271</v>
      </c>
      <c r="D20" s="226">
        <v>1</v>
      </c>
      <c r="E20" s="227"/>
      <c r="F20" s="228">
        <f>D20*E20</f>
        <v>0</v>
      </c>
      <c r="G20" s="222"/>
    </row>
    <row r="21" spans="1:7" s="195" customFormat="1" ht="24" customHeight="1" x14ac:dyDescent="0.2">
      <c r="A21" s="224"/>
      <c r="B21" s="229" t="s">
        <v>281</v>
      </c>
      <c r="C21" s="230"/>
      <c r="D21" s="226"/>
      <c r="E21" s="227"/>
      <c r="F21" s="228"/>
      <c r="G21" s="222"/>
    </row>
    <row r="22" spans="1:7" s="195" customFormat="1" ht="24" customHeight="1" x14ac:dyDescent="0.2">
      <c r="A22" s="216">
        <v>7</v>
      </c>
      <c r="B22" s="217" t="s">
        <v>282</v>
      </c>
      <c r="C22" s="218" t="s">
        <v>271</v>
      </c>
      <c r="D22" s="219">
        <v>1</v>
      </c>
      <c r="E22" s="220"/>
      <c r="F22" s="221">
        <f>D22*E22</f>
        <v>0</v>
      </c>
      <c r="G22" s="222"/>
    </row>
    <row r="23" spans="1:7" s="195" customFormat="1" ht="24" customHeight="1" x14ac:dyDescent="0.2">
      <c r="A23" s="216"/>
      <c r="B23" s="223" t="s">
        <v>283</v>
      </c>
      <c r="C23" s="218"/>
      <c r="D23" s="219"/>
      <c r="E23" s="220"/>
      <c r="F23" s="221"/>
      <c r="G23" s="222"/>
    </row>
    <row r="24" spans="1:7" s="195" customFormat="1" ht="24" customHeight="1" x14ac:dyDescent="0.2">
      <c r="A24" s="216">
        <v>8</v>
      </c>
      <c r="B24" s="217" t="s">
        <v>284</v>
      </c>
      <c r="C24" s="218" t="s">
        <v>271</v>
      </c>
      <c r="D24" s="219">
        <v>1</v>
      </c>
      <c r="E24" s="220"/>
      <c r="F24" s="221">
        <f>D24*E24</f>
        <v>0</v>
      </c>
    </row>
    <row r="25" spans="1:7" s="195" customFormat="1" ht="24" customHeight="1" x14ac:dyDescent="0.2">
      <c r="A25" s="216">
        <v>9</v>
      </c>
      <c r="B25" s="217" t="s">
        <v>285</v>
      </c>
      <c r="C25" s="218" t="s">
        <v>271</v>
      </c>
      <c r="D25" s="219">
        <v>1</v>
      </c>
      <c r="E25" s="220"/>
      <c r="F25" s="221">
        <f>D25*E25</f>
        <v>0</v>
      </c>
    </row>
    <row r="26" spans="1:7" ht="24" customHeight="1" x14ac:dyDescent="0.2">
      <c r="A26" s="216"/>
      <c r="B26" s="223" t="s">
        <v>290</v>
      </c>
      <c r="C26" s="218"/>
      <c r="D26" s="219"/>
      <c r="E26" s="220"/>
      <c r="F26" s="221"/>
    </row>
    <row r="27" spans="1:7" ht="24" customHeight="1" x14ac:dyDescent="0.2">
      <c r="A27" s="216">
        <v>10</v>
      </c>
      <c r="B27" s="217" t="s">
        <v>349</v>
      </c>
      <c r="C27" s="218" t="s">
        <v>271</v>
      </c>
      <c r="D27" s="219">
        <v>1</v>
      </c>
      <c r="E27" s="220"/>
      <c r="F27" s="221">
        <f>D27*E27</f>
        <v>0</v>
      </c>
    </row>
    <row r="28" spans="1:7" ht="33.75" customHeight="1" x14ac:dyDescent="0.2">
      <c r="A28" s="216"/>
      <c r="B28" s="223" t="s">
        <v>286</v>
      </c>
      <c r="C28" s="218"/>
      <c r="D28" s="219"/>
      <c r="E28" s="220"/>
      <c r="F28" s="221"/>
    </row>
    <row r="29" spans="1:7" ht="24" customHeight="1" x14ac:dyDescent="0.2">
      <c r="A29" s="216">
        <v>11</v>
      </c>
      <c r="B29" s="217" t="s">
        <v>287</v>
      </c>
      <c r="C29" s="218" t="s">
        <v>271</v>
      </c>
      <c r="D29" s="219">
        <v>1</v>
      </c>
      <c r="E29" s="220"/>
      <c r="F29" s="221">
        <f>D29*E29</f>
        <v>0</v>
      </c>
    </row>
    <row r="30" spans="1:7" ht="12" customHeight="1" x14ac:dyDescent="0.2">
      <c r="A30" s="204"/>
      <c r="B30" s="204"/>
      <c r="C30" s="204"/>
      <c r="D30" s="204"/>
      <c r="E30" s="199"/>
      <c r="F30" s="199"/>
    </row>
  </sheetData>
  <mergeCells count="1">
    <mergeCell ref="A1:F1"/>
  </mergeCells>
  <pageMargins left="0.39375001192092896" right="0.39375001192092896" top="0.78750002384185791" bottom="0.78750002384185791" header="0" footer="0"/>
  <pageSetup paperSize="9" scale="85" fitToHeight="10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72</vt:i4>
      </vt:variant>
    </vt:vector>
  </HeadingPairs>
  <TitlesOfParts>
    <vt:vector size="81" baseType="lpstr">
      <vt:lpstr>Krycí list celkem</vt:lpstr>
      <vt:lpstr>Rekapitulace celkem</vt:lpstr>
      <vt:lpstr>Krycí list-U</vt:lpstr>
      <vt:lpstr>Rekapitulace-U</vt:lpstr>
      <vt:lpstr>Položky-U</vt:lpstr>
      <vt:lpstr>Krycí list-N</vt:lpstr>
      <vt:lpstr>Rekapitulace-N</vt:lpstr>
      <vt:lpstr>Položky-N</vt:lpstr>
      <vt:lpstr>VRN</vt:lpstr>
      <vt:lpstr>'Krycí list celkem'!cisloobjektu</vt:lpstr>
      <vt:lpstr>cisloobjektu</vt:lpstr>
      <vt:lpstr>'Krycí list celkem'!cislostavby</vt:lpstr>
      <vt:lpstr>cislostavby</vt:lpstr>
      <vt:lpstr>'Krycí list celkem'!Datum</vt:lpstr>
      <vt:lpstr>Datum</vt:lpstr>
      <vt:lpstr>'Rekapitulace celkem'!Dil</vt:lpstr>
      <vt:lpstr>Dil</vt:lpstr>
      <vt:lpstr>'Rekapitulace celkem'!Dodavka</vt:lpstr>
      <vt:lpstr>Dodavka</vt:lpstr>
      <vt:lpstr>'Rekapitulace celkem'!HSV</vt:lpstr>
      <vt:lpstr>HSV</vt:lpstr>
      <vt:lpstr>'Rekapitulace celkem'!HZS</vt:lpstr>
      <vt:lpstr>HZS</vt:lpstr>
      <vt:lpstr>'Krycí list celkem'!JKSO</vt:lpstr>
      <vt:lpstr>JKSO</vt:lpstr>
      <vt:lpstr>'Krycí list celkem'!MJ</vt:lpstr>
      <vt:lpstr>MJ</vt:lpstr>
      <vt:lpstr>'Rekapitulace celkem'!Mont</vt:lpstr>
      <vt:lpstr>Mont</vt:lpstr>
      <vt:lpstr>'Rekapitulace celkem'!NazevDilu</vt:lpstr>
      <vt:lpstr>NazevDilu</vt:lpstr>
      <vt:lpstr>'Krycí list celkem'!nazevobjektu</vt:lpstr>
      <vt:lpstr>nazevobjektu</vt:lpstr>
      <vt:lpstr>'Krycí list celkem'!nazevstavby</vt:lpstr>
      <vt:lpstr>nazevstavby</vt:lpstr>
      <vt:lpstr>'Položky-N'!Názvy_tisku</vt:lpstr>
      <vt:lpstr>'Položky-U'!Názvy_tisku</vt:lpstr>
      <vt:lpstr>'Rekapitulace celkem'!Názvy_tisku</vt:lpstr>
      <vt:lpstr>'Rekapitulace-N'!Názvy_tisku</vt:lpstr>
      <vt:lpstr>'Rekapitulace-U'!Názvy_tisku</vt:lpstr>
      <vt:lpstr>'Krycí list celkem'!Objednatel</vt:lpstr>
      <vt:lpstr>Objednatel</vt:lpstr>
      <vt:lpstr>'Krycí list celkem'!Oblast_tisku</vt:lpstr>
      <vt:lpstr>'Krycí list-N'!Oblast_tisku</vt:lpstr>
      <vt:lpstr>'Krycí list-U'!Oblast_tisku</vt:lpstr>
      <vt:lpstr>'Rekapitulace celkem'!Oblast_tisku</vt:lpstr>
      <vt:lpstr>'Rekapitulace-N'!Oblast_tisku</vt:lpstr>
      <vt:lpstr>'Rekapitulace-U'!Oblast_tisku</vt:lpstr>
      <vt:lpstr>'Krycí list celkem'!PocetMJ</vt:lpstr>
      <vt:lpstr>PocetMJ</vt:lpstr>
      <vt:lpstr>'Krycí list celkem'!Poznamka</vt:lpstr>
      <vt:lpstr>Poznamka</vt:lpstr>
      <vt:lpstr>'Krycí list celkem'!Projektant</vt:lpstr>
      <vt:lpstr>Projektant</vt:lpstr>
      <vt:lpstr>'Rekapitulace celkem'!PSV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'Rekapitulace celkem'!VRN</vt:lpstr>
      <vt:lpstr>VRN</vt:lpstr>
      <vt:lpstr>'Rekapitulace celkem'!VRNKc</vt:lpstr>
      <vt:lpstr>VRNKc</vt:lpstr>
      <vt:lpstr>'Rekapitulace celkem'!VRNnazev</vt:lpstr>
      <vt:lpstr>VRNnazev</vt:lpstr>
      <vt:lpstr>'Rekapitulace celkem'!VRNproc</vt:lpstr>
      <vt:lpstr>VRNproc</vt:lpstr>
      <vt:lpstr>'Rekapitulace celkem'!VRNzakl</vt:lpstr>
      <vt:lpstr>VRNzakl</vt:lpstr>
      <vt:lpstr>'Krycí list celkem'!Zakazka</vt:lpstr>
      <vt:lpstr>Zakazka</vt:lpstr>
      <vt:lpstr>'Krycí list celkem'!Zaklad22</vt:lpstr>
      <vt:lpstr>Zaklad22</vt:lpstr>
      <vt:lpstr>'Krycí list celkem'!Zaklad5</vt:lpstr>
      <vt:lpstr>Zaklad5</vt:lpstr>
      <vt:lpstr>'Krycí list celkem'!Zhotovitel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PC</cp:lastModifiedBy>
  <cp:lastPrinted>2014-01-17T15:33:09Z</cp:lastPrinted>
  <dcterms:created xsi:type="dcterms:W3CDTF">2014-01-07T22:37:18Z</dcterms:created>
  <dcterms:modified xsi:type="dcterms:W3CDTF">2014-07-01T12:24:36Z</dcterms:modified>
</cp:coreProperties>
</file>